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Документы\Отчеты по домам\Отчеты 2019 г\Форма 2.8 -2019 год\"/>
    </mc:Choice>
  </mc:AlternateContent>
  <xr:revisionPtr revIDLastSave="0" documentId="13_ncr:1_{F6DAC63A-21DB-4FA4-9954-E73699CF0A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1" l="1"/>
  <c r="J54" i="1"/>
  <c r="J14" i="1"/>
  <c r="J16" i="1"/>
  <c r="J166" i="1" l="1"/>
  <c r="J156" i="1"/>
  <c r="J136" i="1"/>
  <c r="J146" i="1"/>
  <c r="J126" i="1"/>
  <c r="J168" i="1"/>
  <c r="J167" i="1"/>
  <c r="J158" i="1"/>
  <c r="J157" i="1"/>
  <c r="J148" i="1"/>
  <c r="J147" i="1"/>
  <c r="J138" i="1"/>
  <c r="J137" i="1"/>
  <c r="J128" i="1"/>
  <c r="J127" i="1"/>
  <c r="J119" i="1" l="1"/>
  <c r="J172" i="1" l="1"/>
  <c r="J171" i="1"/>
  <c r="J170" i="1"/>
  <c r="J162" i="1"/>
  <c r="J161" i="1"/>
  <c r="J160" i="1"/>
  <c r="J151" i="1"/>
  <c r="J152" i="1"/>
  <c r="J150" i="1"/>
  <c r="J140" i="1"/>
  <c r="J142" i="1"/>
  <c r="J141" i="1"/>
  <c r="J132" i="1"/>
  <c r="J131" i="1"/>
  <c r="J130" i="1"/>
  <c r="J109" i="1"/>
  <c r="I102" i="1"/>
  <c r="I105" i="1" s="1"/>
  <c r="J98" i="1"/>
  <c r="J94" i="1"/>
  <c r="J92" i="1"/>
  <c r="J96" i="1" s="1"/>
  <c r="J100" i="1" s="1"/>
  <c r="J108" i="1" s="1"/>
  <c r="J90" i="1"/>
  <c r="J86" i="1"/>
  <c r="J85" i="1"/>
  <c r="J81" i="1"/>
  <c r="J77" i="1"/>
  <c r="J73" i="1"/>
  <c r="J71" i="1"/>
  <c r="J79" i="1" s="1"/>
  <c r="J83" i="1" s="1"/>
  <c r="J87" i="1" s="1"/>
  <c r="J91" i="1" s="1"/>
  <c r="J69" i="1"/>
  <c r="J68" i="1"/>
  <c r="J72" i="1" s="1"/>
  <c r="J67" i="1"/>
  <c r="J65" i="1"/>
  <c r="J61" i="1"/>
  <c r="J57" i="1"/>
  <c r="J55" i="1"/>
  <c r="J63" i="1" s="1"/>
  <c r="J95" i="1" s="1"/>
  <c r="J99" i="1" s="1"/>
  <c r="J103" i="1" s="1"/>
  <c r="J53" i="1"/>
  <c r="J49" i="1"/>
  <c r="J45" i="1"/>
  <c r="J41" i="1"/>
  <c r="J37" i="1"/>
  <c r="I36" i="1"/>
  <c r="J29" i="1"/>
  <c r="J33" i="1"/>
  <c r="B32" i="1"/>
  <c r="B36" i="1" s="1"/>
  <c r="J17" i="1"/>
  <c r="J122" i="1" l="1"/>
</calcChain>
</file>

<file path=xl/sharedStrings.xml><?xml version="1.0" encoding="utf-8"?>
<sst xmlns="http://schemas.openxmlformats.org/spreadsheetml/2006/main" count="533" uniqueCount="245">
  <si>
    <t>ООО УК "Жилкомсервис"</t>
  </si>
  <si>
    <t>Форма 2.8. Отчет об исполнении управляющей организацией договора управления</t>
  </si>
  <si>
    <t>площадь</t>
  </si>
  <si>
    <t>Адрес:</t>
  </si>
  <si>
    <t>Юности -3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</si>
  <si>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</si>
  <si>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</si>
  <si>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</si>
  <si>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</si>
  <si>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</si>
  <si>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</si>
  <si>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</si>
  <si>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</si>
  <si>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</si>
  <si>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</si>
  <si>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</si>
  <si>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</si>
  <si>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</si>
  <si>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</si>
  <si>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 xml:space="preserve"> - за содержание дома</t>
  </si>
  <si>
    <t xml:space="preserve"> - за текущий ремонт</t>
  </si>
  <si>
    <t xml:space="preserve"> - за услуги управления</t>
  </si>
  <si>
    <t>Получено денежных средств, в том числе:</t>
  </si>
  <si>
    <t xml:space="preserve"> - денежных средств от собственников/нанимателей помещений</t>
  </si>
  <si>
    <t xml:space="preserve"> - целевых взносов от собственников/нанимателей помещений</t>
  </si>
  <si>
    <t xml:space="preserve"> - субсидий</t>
  </si>
  <si>
    <t xml:space="preserve"> - денежных средств от использования общего имущества</t>
  </si>
  <si>
    <t xml:space="preserve"> 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</si>
  <si>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</si>
  <si>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</si>
  <si>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</si>
  <si>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</si>
  <si>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</si>
  <si>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21</t>
  </si>
  <si>
    <t>Содержание и текущий ремонт общего имущества многоквартирного дома</t>
  </si>
  <si>
    <t>22</t>
  </si>
  <si>
    <t>Годовая фактическая стоимость работ (услуг)</t>
  </si>
  <si>
    <t>23.1</t>
  </si>
  <si>
    <t>Содержание лестничных клеток</t>
  </si>
  <si>
    <t>24.1</t>
  </si>
  <si>
    <t>Периодичность выполнения работ (оказания услуг)</t>
  </si>
  <si>
    <t>Ежедневно</t>
  </si>
  <si>
    <t>25.1</t>
  </si>
  <si>
    <t>м2</t>
  </si>
  <si>
    <t>26.1</t>
  </si>
  <si>
    <t>Стоимость на единицу измерения</t>
  </si>
  <si>
    <t>23.2</t>
  </si>
  <si>
    <t>Ручная уборка придомовой территории</t>
  </si>
  <si>
    <t>24.2</t>
  </si>
  <si>
    <t>25.2</t>
  </si>
  <si>
    <t>26.2</t>
  </si>
  <si>
    <t>23.3</t>
  </si>
  <si>
    <t>Механизированная уборка придомовой территории</t>
  </si>
  <si>
    <t>24.3</t>
  </si>
  <si>
    <t>25.3</t>
  </si>
  <si>
    <t>Единица измерения</t>
  </si>
  <si>
    <t>1 м2</t>
  </si>
  <si>
    <t>26.3</t>
  </si>
  <si>
    <t>23.4</t>
  </si>
  <si>
    <t>Техническое и аварийное обслуживание внутридомовых инженерных систем</t>
  </si>
  <si>
    <t>24.4</t>
  </si>
  <si>
    <t>круглосуточно</t>
  </si>
  <si>
    <t>25.4</t>
  </si>
  <si>
    <t>26.4</t>
  </si>
  <si>
    <t>23.5</t>
  </si>
  <si>
    <t>Дератизация подвалов</t>
  </si>
  <si>
    <t>24.5</t>
  </si>
  <si>
    <t>1 раз в месяц</t>
  </si>
  <si>
    <t>25.5</t>
  </si>
  <si>
    <t>26.5</t>
  </si>
  <si>
    <t>23.6</t>
  </si>
  <si>
    <t>Обслуживание и ремонт наружного освещения</t>
  </si>
  <si>
    <t>24.6</t>
  </si>
  <si>
    <t>ежемесячно</t>
  </si>
  <si>
    <t>25.6</t>
  </si>
  <si>
    <t>Количество опор</t>
  </si>
  <si>
    <t>шт</t>
  </si>
  <si>
    <t>26.6</t>
  </si>
  <si>
    <t>23.7</t>
  </si>
  <si>
    <t>Обслуживание охранной сигнализации подвалов</t>
  </si>
  <si>
    <t>24.7</t>
  </si>
  <si>
    <t>25.7</t>
  </si>
  <si>
    <t>26.7</t>
  </si>
  <si>
    <t>23.8</t>
  </si>
  <si>
    <t>Вывоз, утилизация мусора</t>
  </si>
  <si>
    <t>24.8</t>
  </si>
  <si>
    <t>25.8</t>
  </si>
  <si>
    <t>26.8</t>
  </si>
  <si>
    <t>23.9</t>
  </si>
  <si>
    <t>Обслуживание и текущий ремонт лифтов</t>
  </si>
  <si>
    <t>24.9</t>
  </si>
  <si>
    <t>25.9</t>
  </si>
  <si>
    <t>Количество лифтов</t>
  </si>
  <si>
    <t>26.9</t>
  </si>
  <si>
    <t>23.10</t>
  </si>
  <si>
    <t>Затраты управляющей компании</t>
  </si>
  <si>
    <t>24.10</t>
  </si>
  <si>
    <t>25.10</t>
  </si>
  <si>
    <t>26.10</t>
  </si>
  <si>
    <t>23.11</t>
  </si>
  <si>
    <t>Содержание РКЦ</t>
  </si>
  <si>
    <t>24.11</t>
  </si>
  <si>
    <t>25.11</t>
  </si>
  <si>
    <t>26.11</t>
  </si>
  <si>
    <t>23.12</t>
  </si>
  <si>
    <t>Содержание мусоропроводов и мусорокамер</t>
  </si>
  <si>
    <t>24.12</t>
  </si>
  <si>
    <t>25.12</t>
  </si>
  <si>
    <t>Количество мусоропроводов</t>
  </si>
  <si>
    <t>26.12</t>
  </si>
  <si>
    <t>23.13</t>
  </si>
  <si>
    <t>Обслуживание конструктивных элементов</t>
  </si>
  <si>
    <t>24.13</t>
  </si>
  <si>
    <t>25.13</t>
  </si>
  <si>
    <t>26.13</t>
  </si>
  <si>
    <t>23.14</t>
  </si>
  <si>
    <t>Обслуживание узлов учета</t>
  </si>
  <si>
    <t>24.14</t>
  </si>
  <si>
    <t>25.14</t>
  </si>
  <si>
    <t>Количество узлов учета</t>
  </si>
  <si>
    <t>26.14</t>
  </si>
  <si>
    <t>23.15</t>
  </si>
  <si>
    <t>Обслуживание ИТП</t>
  </si>
  <si>
    <t>24.15</t>
  </si>
  <si>
    <t>25.15</t>
  </si>
  <si>
    <t>26.15</t>
  </si>
  <si>
    <t>23.16</t>
  </si>
  <si>
    <t>Обслуживание оборудования пожарной безопасности</t>
  </si>
  <si>
    <t>24.16</t>
  </si>
  <si>
    <t>25.16</t>
  </si>
  <si>
    <t>26.16</t>
  </si>
  <si>
    <t>23.17</t>
  </si>
  <si>
    <t>Обслуживание автоматического устройства подъездной двери</t>
  </si>
  <si>
    <t>24.17</t>
  </si>
  <si>
    <t>25.17</t>
  </si>
  <si>
    <t>26.17</t>
  </si>
  <si>
    <t>23.18</t>
  </si>
  <si>
    <t>Обслуживание домофонов подвальных и мусорокамерных дверей</t>
  </si>
  <si>
    <t>24.18</t>
  </si>
  <si>
    <t>25.18</t>
  </si>
  <si>
    <t>26.18</t>
  </si>
  <si>
    <t>23.19</t>
  </si>
  <si>
    <t>Обслуживание систем видеонаблюдения</t>
  </si>
  <si>
    <t>24.19</t>
  </si>
  <si>
    <t>25.19</t>
  </si>
  <si>
    <t>26.19</t>
  </si>
  <si>
    <t>23.20</t>
  </si>
  <si>
    <t>Работы по текущему ремонту общего имущества многоквартирного дома</t>
  </si>
  <si>
    <t>24.20</t>
  </si>
  <si>
    <t>25.20</t>
  </si>
  <si>
    <t>26.20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</si>
  <si>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</si>
  <si>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</si>
  <si>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</si>
  <si>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</si>
  <si>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</si>
  <si>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</si>
  <si>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</si>
  <si>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 xml:space="preserve">Информация о предоставленных коммунальных услугах (заполняется по каждой коммунальной услуге) </t>
  </si>
  <si>
    <t>37.1</t>
  </si>
  <si>
    <t>Вид коммунальной услуги</t>
  </si>
  <si>
    <t xml:space="preserve"> -</t>
  </si>
  <si>
    <t>Отопление</t>
  </si>
  <si>
    <t>38.1</t>
  </si>
  <si>
    <t>ГКал</t>
  </si>
  <si>
    <t>39.1</t>
  </si>
  <si>
    <t>Общий объем потребления</t>
  </si>
  <si>
    <t>нат. показ.</t>
  </si>
  <si>
    <t>40.1</t>
  </si>
  <si>
    <t>Начислено потребителям</t>
  </si>
  <si>
    <t>41.1</t>
  </si>
  <si>
    <t>Оплачено потребителями</t>
  </si>
  <si>
    <t>42.1</t>
  </si>
  <si>
    <t>Задолженность потребителей</t>
  </si>
  <si>
    <t>43.1</t>
  </si>
  <si>
    <t>Начислено поставщиком (поставщиками) коммунального ресурса</t>
  </si>
  <si>
    <t>44.1</t>
  </si>
  <si>
    <t>Оплачено поставщику (поставщикам) коммунального ресурса</t>
  </si>
  <si>
    <t>45.1</t>
  </si>
  <si>
    <t>Задолженность перед поставщиком (поставщиками) коммунального ресурса</t>
  </si>
  <si>
    <t>46.1</t>
  </si>
  <si>
    <t>Размер пени и штрафов, уплаченные поставщику (поставщикам) коммунального ресурса</t>
  </si>
  <si>
    <t>37.2</t>
  </si>
  <si>
    <t>Холодное водоснабжение</t>
  </si>
  <si>
    <t>38.2</t>
  </si>
  <si>
    <t>куб.м</t>
  </si>
  <si>
    <t>39.2</t>
  </si>
  <si>
    <t>40.2</t>
  </si>
  <si>
    <t>41.2</t>
  </si>
  <si>
    <t>42.2</t>
  </si>
  <si>
    <t>43.2</t>
  </si>
  <si>
    <t>44.2</t>
  </si>
  <si>
    <t>45.2</t>
  </si>
  <si>
    <t>46.2</t>
  </si>
  <si>
    <t>37.3</t>
  </si>
  <si>
    <t>ГВС: Компонент на теплоноситель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</si>
  <si>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</si>
  <si>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</si>
  <si>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</si>
  <si>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</si>
  <si>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</si>
  <si>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</si>
  <si>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</si>
  <si>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</si>
  <si>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</si>
  <si>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37.4</t>
  </si>
  <si>
    <t>ГВС: Компонент на ТЭ</t>
  </si>
  <si>
    <t>38.4</t>
  </si>
  <si>
    <t>Гкал</t>
  </si>
  <si>
    <t>39.4</t>
  </si>
  <si>
    <t>40.4</t>
  </si>
  <si>
    <t>41.4</t>
  </si>
  <si>
    <t>42.4</t>
  </si>
  <si>
    <t>43.4</t>
  </si>
  <si>
    <t>44.4</t>
  </si>
  <si>
    <t>45.4</t>
  </si>
  <si>
    <t>46.4</t>
  </si>
  <si>
    <t>37.5</t>
  </si>
  <si>
    <t>Водоотведение</t>
  </si>
  <si>
    <t>38.5</t>
  </si>
  <si>
    <t>39.5</t>
  </si>
  <si>
    <t>40.5</t>
  </si>
  <si>
    <t>41.5</t>
  </si>
  <si>
    <t>42.5</t>
  </si>
  <si>
    <t>43.5</t>
  </si>
  <si>
    <t>44.5</t>
  </si>
  <si>
    <t>45.5</t>
  </si>
  <si>
    <t>46.5</t>
  </si>
  <si>
    <t>37.6</t>
  </si>
  <si>
    <t>Электроснабжение</t>
  </si>
  <si>
    <t>38.6</t>
  </si>
  <si>
    <t>кВт*ч</t>
  </si>
  <si>
    <t>39.6</t>
  </si>
  <si>
    <t>40.6</t>
  </si>
  <si>
    <t>41.6</t>
  </si>
  <si>
    <t>42.6</t>
  </si>
  <si>
    <t>43.6</t>
  </si>
  <si>
    <t>44.6</t>
  </si>
  <si>
    <t>45.6</t>
  </si>
  <si>
    <t>46.6</t>
  </si>
  <si>
    <t>Информация о наличии претензий по качеству предоставленных коммунальных услуг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</si>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</sst>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10"/>
      <name val="Arial"/>
      <family val="2"/>
      <charset val="1"/>
    </font>
    <font>
      <b/>
      <sz val="12"/>
      <color indexed="12"/>
      <name val="Arial"/>
      <family val="2"/>
      <charset val="1"/>
    </font>
    <font>
      <b/>
      <sz val="8"/>
      <name val="Arial"/>
      <family val="2"/>
      <charset val="204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i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6" fillId="2" borderId="1" xfId="1" applyFont="1" applyFill="1" applyBorder="1" applyAlignment="1">
      <alignment horizontal="left" wrapText="1" indent="1"/>
    </xf>
    <xf numFmtId="0" fontId="6" fillId="2" borderId="2" xfId="1" applyFont="1" applyFill="1" applyBorder="1" applyAlignment="1">
      <alignment horizontal="left" wrapText="1" indent="1"/>
    </xf>
    <xf numFmtId="1" fontId="1" fillId="0" borderId="4" xfId="1" applyNumberFormat="1" applyBorder="1" applyAlignment="1">
      <alignment horizontal="center" wrapText="1"/>
    </xf>
    <xf numFmtId="0" fontId="1" fillId="0" borderId="4" xfId="1" applyBorder="1" applyAlignment="1">
      <alignment horizontal="center" wrapText="1"/>
    </xf>
    <xf numFmtId="0" fontId="1" fillId="0" borderId="4" xfId="1" applyBorder="1" applyAlignment="1">
      <alignment horizontal="left" wrapText="1"/>
    </xf>
    <xf numFmtId="2" fontId="0" fillId="0" borderId="0" xfId="0" applyNumberFormat="1"/>
    <xf numFmtId="4" fontId="0" fillId="0" borderId="0" xfId="0" applyNumberFormat="1"/>
    <xf numFmtId="49" fontId="1" fillId="0" borderId="4" xfId="1" applyNumberFormat="1" applyBorder="1" applyAlignment="1">
      <alignment horizontal="center"/>
    </xf>
    <xf numFmtId="0" fontId="0" fillId="0" borderId="4" xfId="0" applyBorder="1"/>
    <xf numFmtId="49" fontId="1" fillId="0" borderId="4" xfId="1" applyNumberFormat="1" applyBorder="1" applyAlignment="1">
      <alignment horizontal="center" wrapText="1"/>
    </xf>
    <xf numFmtId="0" fontId="1" fillId="0" borderId="4" xfId="1" applyBorder="1" applyAlignment="1">
      <alignment horizontal="center"/>
    </xf>
    <xf numFmtId="1" fontId="1" fillId="0" borderId="4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7" fillId="0" borderId="4" xfId="1" applyFont="1" applyBorder="1" applyAlignment="1">
      <alignment horizontal="left" vertical="center" wrapText="1"/>
    </xf>
    <xf numFmtId="0" fontId="1" fillId="0" borderId="8" xfId="1" applyBorder="1" applyAlignment="1">
      <alignment horizontal="left"/>
    </xf>
    <xf numFmtId="1" fontId="1" fillId="3" borderId="4" xfId="1" applyNumberFormat="1" applyFill="1" applyBorder="1" applyAlignment="1">
      <alignment horizontal="left" wrapText="1" indent="1"/>
    </xf>
    <xf numFmtId="4" fontId="1" fillId="3" borderId="4" xfId="1" applyNumberFormat="1" applyFill="1" applyBorder="1" applyAlignment="1">
      <alignment horizontal="left" wrapText="1" indent="1"/>
    </xf>
    <xf numFmtId="1" fontId="1" fillId="0" borderId="4" xfId="1" applyNumberFormat="1" applyBorder="1" applyAlignment="1">
      <alignment horizontal="left" wrapText="1" indent="1"/>
    </xf>
    <xf numFmtId="4" fontId="1" fillId="0" borderId="4" xfId="1" applyNumberFormat="1" applyBorder="1" applyAlignment="1">
      <alignment horizontal="left" wrapText="1" indent="1"/>
    </xf>
    <xf numFmtId="0" fontId="1" fillId="0" borderId="8" xfId="1" applyBorder="1" applyAlignment="1">
      <alignment horizontal="left" wrapText="1"/>
    </xf>
    <xf numFmtId="0" fontId="1" fillId="0" borderId="4" xfId="1" applyBorder="1" applyAlignment="1">
      <alignment horizontal="left" wrapText="1" indent="1"/>
    </xf>
    <xf numFmtId="0" fontId="1" fillId="0" borderId="5" xfId="1" applyBorder="1" applyAlignment="1">
      <alignment horizontal="left" wrapText="1"/>
    </xf>
    <xf numFmtId="0" fontId="7" fillId="0" borderId="4" xfId="1" applyFont="1" applyBorder="1" applyAlignment="1">
      <alignment horizontal="left" wrapText="1" indent="1"/>
    </xf>
    <xf numFmtId="2" fontId="1" fillId="0" borderId="4" xfId="1" applyNumberFormat="1" applyBorder="1" applyAlignment="1">
      <alignment horizontal="left" wrapText="1" indent="1"/>
    </xf>
    <xf numFmtId="4" fontId="0" fillId="0" borderId="0" xfId="0" applyNumberFormat="1" applyAlignment="1">
      <alignment horizontal="center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1" fillId="0" borderId="5" xfId="1" applyBorder="1" applyAlignment="1">
      <alignment horizontal="left"/>
    </xf>
    <xf numFmtId="0" fontId="1" fillId="0" borderId="6" xfId="1" applyBorder="1" applyAlignment="1">
      <alignment horizontal="left"/>
    </xf>
    <xf numFmtId="0" fontId="1" fillId="0" borderId="7" xfId="1" applyBorder="1" applyAlignment="1">
      <alignment horizontal="left"/>
    </xf>
    <xf numFmtId="1" fontId="1" fillId="0" borderId="5" xfId="1" applyNumberFormat="1" applyBorder="1" applyAlignment="1">
      <alignment horizontal="left" wrapText="1" indent="1"/>
    </xf>
    <xf numFmtId="1" fontId="1" fillId="0" borderId="6" xfId="1" applyNumberFormat="1" applyBorder="1" applyAlignment="1">
      <alignment horizontal="left" wrapText="1" indent="1"/>
    </xf>
    <xf numFmtId="1" fontId="1" fillId="0" borderId="7" xfId="1" applyNumberFormat="1" applyBorder="1" applyAlignment="1">
      <alignment horizontal="left" wrapText="1" indent="1"/>
    </xf>
    <xf numFmtId="0" fontId="1" fillId="0" borderId="4" xfId="1" applyBorder="1" applyAlignment="1">
      <alignment horizontal="left" wrapText="1"/>
    </xf>
    <xf numFmtId="2" fontId="1" fillId="0" borderId="5" xfId="1" applyNumberFormat="1" applyBorder="1" applyAlignment="1">
      <alignment horizontal="center" wrapText="1"/>
    </xf>
    <xf numFmtId="2" fontId="1" fillId="0" borderId="6" xfId="1" applyNumberFormat="1" applyBorder="1" applyAlignment="1">
      <alignment horizontal="center" wrapText="1"/>
    </xf>
    <xf numFmtId="2" fontId="1" fillId="0" borderId="7" xfId="1" applyNumberFormat="1" applyBorder="1" applyAlignment="1">
      <alignment horizontal="center" wrapText="1"/>
    </xf>
    <xf numFmtId="0" fontId="7" fillId="0" borderId="4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0" fontId="4" fillId="0" borderId="6" xfId="1" applyFont="1" applyBorder="1" applyAlignment="1">
      <alignment horizontal="left" wrapText="1"/>
    </xf>
    <xf numFmtId="0" fontId="4" fillId="0" borderId="7" xfId="1" applyFont="1" applyBorder="1" applyAlignment="1">
      <alignment horizontal="left" wrapText="1"/>
    </xf>
    <xf numFmtId="2" fontId="8" fillId="0" borderId="4" xfId="1" applyNumberFormat="1" applyFont="1" applyBorder="1" applyAlignment="1">
      <alignment horizontal="left" wrapText="1" indent="1"/>
    </xf>
    <xf numFmtId="4" fontId="8" fillId="0" borderId="4" xfId="1" applyNumberFormat="1" applyFont="1" applyBorder="1" applyAlignment="1">
      <alignment horizontal="left" wrapText="1" indent="1"/>
    </xf>
    <xf numFmtId="0" fontId="1" fillId="0" borderId="0" xfId="1" applyAlignment="1">
      <alignment horizontal="left"/>
    </xf>
    <xf numFmtId="4" fontId="7" fillId="0" borderId="4" xfId="1" applyNumberFormat="1" applyFont="1" applyBorder="1" applyAlignment="1">
      <alignment horizontal="left" wrapText="1" indent="1"/>
    </xf>
    <xf numFmtId="4" fontId="4" fillId="0" borderId="4" xfId="1" applyNumberFormat="1" applyFont="1" applyBorder="1" applyAlignment="1">
      <alignment horizontal="left" wrapText="1" indent="1"/>
    </xf>
    <xf numFmtId="0" fontId="4" fillId="0" borderId="4" xfId="1" applyFont="1" applyBorder="1" applyAlignment="1">
      <alignment horizontal="left"/>
    </xf>
    <xf numFmtId="0" fontId="0" fillId="0" borderId="4" xfId="0" applyBorder="1" applyAlignment="1">
      <alignment horizontal="center"/>
    </xf>
    <xf numFmtId="2" fontId="4" fillId="0" borderId="4" xfId="1" applyNumberFormat="1" applyFont="1" applyBorder="1" applyAlignment="1">
      <alignment horizontal="left" wrapText="1" indent="1"/>
    </xf>
    <xf numFmtId="14" fontId="1" fillId="0" borderId="4" xfId="1" applyNumberFormat="1" applyBorder="1" applyAlignment="1">
      <alignment horizontal="left" wrapText="1" inden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1" fillId="0" borderId="0" xfId="1" applyAlignment="1">
      <alignment horizontal="center"/>
    </xf>
    <xf numFmtId="164" fontId="4" fillId="0" borderId="0" xfId="1" applyNumberFormat="1" applyFont="1" applyAlignment="1">
      <alignment horizontal="center"/>
    </xf>
    <xf numFmtId="0" fontId="5" fillId="0" borderId="0" xfId="1" applyFont="1" applyAlignment="1">
      <alignment horizontal="left"/>
    </xf>
    <xf numFmtId="0" fontId="6" fillId="2" borderId="2" xfId="1" applyFont="1" applyFill="1" applyBorder="1" applyAlignment="1">
      <alignment horizontal="left" wrapText="1" indent="1"/>
    </xf>
    <xf numFmtId="0" fontId="6" fillId="2" borderId="3" xfId="1" applyFont="1" applyFill="1" applyBorder="1" applyAlignment="1">
      <alignment horizontal="left" wrapText="1" indent="1"/>
    </xf>
  </cellXfs>
  <cellStyles count="2">
    <cellStyle name="Обычный" xfId="0" builtinId="0"/>
    <cellStyle name="Обычный_Лист1" xfId="1" xr:uid="{AED48FDA-544A-4CB3-ACD4-870027EA7F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89;&#1090;/Desktop/&#1044;&#1086;&#1082;&#1091;&#1084;&#1077;&#1085;&#1090;&#1099;/&#1054;&#1090;&#1095;&#1077;&#1090;&#1099;%20&#1087;&#1086;%20&#1076;&#1086;&#1084;&#1072;&#1084;/&#1054;&#1090;&#1095;&#1077;&#1090;&#1099;%202019%20&#1075;/&#1043;&#1086;&#1076;&#1086;&#1074;&#1086;&#1081;%20&#1086;&#1090;&#1095;&#1077;&#1090;%20&#1087;&#1086;%20&#1076;&#1086;&#1084;&#1072;&#1084;%20&#1079;&#1072;%202019&#1075;/-2.8%20&#1054;&#1090;&#1095;&#1077;&#1090;%20&#1091;&#1083;.&#1070;&#1085;&#1086;&#1089;&#109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н.53"/>
      <sheetName val="юн.49"/>
      <sheetName val="юн.47"/>
      <sheetName val="юн.43"/>
      <sheetName val="юн.41"/>
      <sheetName val="юн.37"/>
      <sheetName val="юн.35"/>
      <sheetName val="юн.27"/>
      <sheetName val="юн.23"/>
      <sheetName val="юн.21"/>
      <sheetName val="юн.19"/>
      <sheetName val="юн.17"/>
      <sheetName val="юн.13"/>
      <sheetName val="юн.11"/>
      <sheetName val="юн.9"/>
      <sheetName val="юн.5"/>
      <sheetName val="юн.1"/>
      <sheetName val="юн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2">
          <cell r="B32" t="str">
            <v>Количество убираемой площади</v>
          </cell>
        </row>
      </sheetData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5"/>
  <sheetViews>
    <sheetView tabSelected="1" topLeftCell="A175" workbookViewId="0">
      <selection activeCell="Q19" sqref="Q19"/>
    </sheetView>
  </sheetViews>
  <sheetFormatPr defaultRowHeight="15" x14ac:dyDescent="0.25"/>
  <cols>
    <col min="1" max="1" width="6.7109375" customWidth="1"/>
    <col min="8" max="8" width="6.140625" customWidth="1"/>
    <col min="9" max="9" width="8.42578125" customWidth="1"/>
    <col min="11" max="11" width="3.7109375" customWidth="1"/>
    <col min="12" max="12" width="3.5703125" customWidth="1"/>
    <col min="13" max="13" width="13.5703125" customWidth="1"/>
    <col min="14" max="14" width="4.28515625" customWidth="1"/>
    <col min="15" max="15" width="6" customWidth="1"/>
    <col min="16" max="16" width="5.5703125" customWidth="1"/>
    <col min="17" max="17" width="4.85546875" customWidth="1"/>
    <col min="18" max="18" width="4.42578125" customWidth="1"/>
    <col min="257" max="257" width="6.7109375" customWidth="1"/>
    <col min="264" max="264" width="6.140625" customWidth="1"/>
    <col min="265" max="265" width="8.42578125" customWidth="1"/>
    <col min="267" max="267" width="3.7109375" customWidth="1"/>
    <col min="268" max="268" width="3.5703125" customWidth="1"/>
    <col min="270" max="270" width="0.140625" customWidth="1"/>
    <col min="271" max="274" width="0" hidden="1" customWidth="1"/>
    <col min="513" max="513" width="6.7109375" customWidth="1"/>
    <col min="520" max="520" width="6.140625" customWidth="1"/>
    <col min="521" max="521" width="8.42578125" customWidth="1"/>
    <col min="523" max="523" width="3.7109375" customWidth="1"/>
    <col min="524" max="524" width="3.5703125" customWidth="1"/>
    <col min="526" max="526" width="0.140625" customWidth="1"/>
    <col min="527" max="530" width="0" hidden="1" customWidth="1"/>
    <col min="769" max="769" width="6.7109375" customWidth="1"/>
    <col min="776" max="776" width="6.140625" customWidth="1"/>
    <col min="777" max="777" width="8.42578125" customWidth="1"/>
    <col min="779" max="779" width="3.7109375" customWidth="1"/>
    <col min="780" max="780" width="3.5703125" customWidth="1"/>
    <col min="782" max="782" width="0.140625" customWidth="1"/>
    <col min="783" max="786" width="0" hidden="1" customWidth="1"/>
    <col min="1025" max="1025" width="6.7109375" customWidth="1"/>
    <col min="1032" max="1032" width="6.140625" customWidth="1"/>
    <col min="1033" max="1033" width="8.42578125" customWidth="1"/>
    <col min="1035" max="1035" width="3.7109375" customWidth="1"/>
    <col min="1036" max="1036" width="3.5703125" customWidth="1"/>
    <col min="1038" max="1038" width="0.140625" customWidth="1"/>
    <col min="1039" max="1042" width="0" hidden="1" customWidth="1"/>
    <col min="1281" max="1281" width="6.7109375" customWidth="1"/>
    <col min="1288" max="1288" width="6.140625" customWidth="1"/>
    <col min="1289" max="1289" width="8.42578125" customWidth="1"/>
    <col min="1291" max="1291" width="3.7109375" customWidth="1"/>
    <col min="1292" max="1292" width="3.5703125" customWidth="1"/>
    <col min="1294" max="1294" width="0.140625" customWidth="1"/>
    <col min="1295" max="1298" width="0" hidden="1" customWidth="1"/>
    <col min="1537" max="1537" width="6.7109375" customWidth="1"/>
    <col min="1544" max="1544" width="6.140625" customWidth="1"/>
    <col min="1545" max="1545" width="8.42578125" customWidth="1"/>
    <col min="1547" max="1547" width="3.7109375" customWidth="1"/>
    <col min="1548" max="1548" width="3.5703125" customWidth="1"/>
    <col min="1550" max="1550" width="0.140625" customWidth="1"/>
    <col min="1551" max="1554" width="0" hidden="1" customWidth="1"/>
    <col min="1793" max="1793" width="6.7109375" customWidth="1"/>
    <col min="1800" max="1800" width="6.140625" customWidth="1"/>
    <col min="1801" max="1801" width="8.42578125" customWidth="1"/>
    <col min="1803" max="1803" width="3.7109375" customWidth="1"/>
    <col min="1804" max="1804" width="3.5703125" customWidth="1"/>
    <col min="1806" max="1806" width="0.140625" customWidth="1"/>
    <col min="1807" max="1810" width="0" hidden="1" customWidth="1"/>
    <col min="2049" max="2049" width="6.7109375" customWidth="1"/>
    <col min="2056" max="2056" width="6.140625" customWidth="1"/>
    <col min="2057" max="2057" width="8.42578125" customWidth="1"/>
    <col min="2059" max="2059" width="3.7109375" customWidth="1"/>
    <col min="2060" max="2060" width="3.5703125" customWidth="1"/>
    <col min="2062" max="2062" width="0.140625" customWidth="1"/>
    <col min="2063" max="2066" width="0" hidden="1" customWidth="1"/>
    <col min="2305" max="2305" width="6.7109375" customWidth="1"/>
    <col min="2312" max="2312" width="6.140625" customWidth="1"/>
    <col min="2313" max="2313" width="8.42578125" customWidth="1"/>
    <col min="2315" max="2315" width="3.7109375" customWidth="1"/>
    <col min="2316" max="2316" width="3.5703125" customWidth="1"/>
    <col min="2318" max="2318" width="0.140625" customWidth="1"/>
    <col min="2319" max="2322" width="0" hidden="1" customWidth="1"/>
    <col min="2561" max="2561" width="6.7109375" customWidth="1"/>
    <col min="2568" max="2568" width="6.140625" customWidth="1"/>
    <col min="2569" max="2569" width="8.42578125" customWidth="1"/>
    <col min="2571" max="2571" width="3.7109375" customWidth="1"/>
    <col min="2572" max="2572" width="3.5703125" customWidth="1"/>
    <col min="2574" max="2574" width="0.140625" customWidth="1"/>
    <col min="2575" max="2578" width="0" hidden="1" customWidth="1"/>
    <col min="2817" max="2817" width="6.7109375" customWidth="1"/>
    <col min="2824" max="2824" width="6.140625" customWidth="1"/>
    <col min="2825" max="2825" width="8.42578125" customWidth="1"/>
    <col min="2827" max="2827" width="3.7109375" customWidth="1"/>
    <col min="2828" max="2828" width="3.5703125" customWidth="1"/>
    <col min="2830" max="2830" width="0.140625" customWidth="1"/>
    <col min="2831" max="2834" width="0" hidden="1" customWidth="1"/>
    <col min="3073" max="3073" width="6.7109375" customWidth="1"/>
    <col min="3080" max="3080" width="6.140625" customWidth="1"/>
    <col min="3081" max="3081" width="8.42578125" customWidth="1"/>
    <col min="3083" max="3083" width="3.7109375" customWidth="1"/>
    <col min="3084" max="3084" width="3.5703125" customWidth="1"/>
    <col min="3086" max="3086" width="0.140625" customWidth="1"/>
    <col min="3087" max="3090" width="0" hidden="1" customWidth="1"/>
    <col min="3329" max="3329" width="6.7109375" customWidth="1"/>
    <col min="3336" max="3336" width="6.140625" customWidth="1"/>
    <col min="3337" max="3337" width="8.42578125" customWidth="1"/>
    <col min="3339" max="3339" width="3.7109375" customWidth="1"/>
    <col min="3340" max="3340" width="3.5703125" customWidth="1"/>
    <col min="3342" max="3342" width="0.140625" customWidth="1"/>
    <col min="3343" max="3346" width="0" hidden="1" customWidth="1"/>
    <col min="3585" max="3585" width="6.7109375" customWidth="1"/>
    <col min="3592" max="3592" width="6.140625" customWidth="1"/>
    <col min="3593" max="3593" width="8.42578125" customWidth="1"/>
    <col min="3595" max="3595" width="3.7109375" customWidth="1"/>
    <col min="3596" max="3596" width="3.5703125" customWidth="1"/>
    <col min="3598" max="3598" width="0.140625" customWidth="1"/>
    <col min="3599" max="3602" width="0" hidden="1" customWidth="1"/>
    <col min="3841" max="3841" width="6.7109375" customWidth="1"/>
    <col min="3848" max="3848" width="6.140625" customWidth="1"/>
    <col min="3849" max="3849" width="8.42578125" customWidth="1"/>
    <col min="3851" max="3851" width="3.7109375" customWidth="1"/>
    <col min="3852" max="3852" width="3.5703125" customWidth="1"/>
    <col min="3854" max="3854" width="0.140625" customWidth="1"/>
    <col min="3855" max="3858" width="0" hidden="1" customWidth="1"/>
    <col min="4097" max="4097" width="6.7109375" customWidth="1"/>
    <col min="4104" max="4104" width="6.140625" customWidth="1"/>
    <col min="4105" max="4105" width="8.42578125" customWidth="1"/>
    <col min="4107" max="4107" width="3.7109375" customWidth="1"/>
    <col min="4108" max="4108" width="3.5703125" customWidth="1"/>
    <col min="4110" max="4110" width="0.140625" customWidth="1"/>
    <col min="4111" max="4114" width="0" hidden="1" customWidth="1"/>
    <col min="4353" max="4353" width="6.7109375" customWidth="1"/>
    <col min="4360" max="4360" width="6.140625" customWidth="1"/>
    <col min="4361" max="4361" width="8.42578125" customWidth="1"/>
    <col min="4363" max="4363" width="3.7109375" customWidth="1"/>
    <col min="4364" max="4364" width="3.5703125" customWidth="1"/>
    <col min="4366" max="4366" width="0.140625" customWidth="1"/>
    <col min="4367" max="4370" width="0" hidden="1" customWidth="1"/>
    <col min="4609" max="4609" width="6.7109375" customWidth="1"/>
    <col min="4616" max="4616" width="6.140625" customWidth="1"/>
    <col min="4617" max="4617" width="8.42578125" customWidth="1"/>
    <col min="4619" max="4619" width="3.7109375" customWidth="1"/>
    <col min="4620" max="4620" width="3.5703125" customWidth="1"/>
    <col min="4622" max="4622" width="0.140625" customWidth="1"/>
    <col min="4623" max="4626" width="0" hidden="1" customWidth="1"/>
    <col min="4865" max="4865" width="6.7109375" customWidth="1"/>
    <col min="4872" max="4872" width="6.140625" customWidth="1"/>
    <col min="4873" max="4873" width="8.42578125" customWidth="1"/>
    <col min="4875" max="4875" width="3.7109375" customWidth="1"/>
    <col min="4876" max="4876" width="3.5703125" customWidth="1"/>
    <col min="4878" max="4878" width="0.140625" customWidth="1"/>
    <col min="4879" max="4882" width="0" hidden="1" customWidth="1"/>
    <col min="5121" max="5121" width="6.7109375" customWidth="1"/>
    <col min="5128" max="5128" width="6.140625" customWidth="1"/>
    <col min="5129" max="5129" width="8.42578125" customWidth="1"/>
    <col min="5131" max="5131" width="3.7109375" customWidth="1"/>
    <col min="5132" max="5132" width="3.5703125" customWidth="1"/>
    <col min="5134" max="5134" width="0.140625" customWidth="1"/>
    <col min="5135" max="5138" width="0" hidden="1" customWidth="1"/>
    <col min="5377" max="5377" width="6.7109375" customWidth="1"/>
    <col min="5384" max="5384" width="6.140625" customWidth="1"/>
    <col min="5385" max="5385" width="8.42578125" customWidth="1"/>
    <col min="5387" max="5387" width="3.7109375" customWidth="1"/>
    <col min="5388" max="5388" width="3.5703125" customWidth="1"/>
    <col min="5390" max="5390" width="0.140625" customWidth="1"/>
    <col min="5391" max="5394" width="0" hidden="1" customWidth="1"/>
    <col min="5633" max="5633" width="6.7109375" customWidth="1"/>
    <col min="5640" max="5640" width="6.140625" customWidth="1"/>
    <col min="5641" max="5641" width="8.42578125" customWidth="1"/>
    <col min="5643" max="5643" width="3.7109375" customWidth="1"/>
    <col min="5644" max="5644" width="3.5703125" customWidth="1"/>
    <col min="5646" max="5646" width="0.140625" customWidth="1"/>
    <col min="5647" max="5650" width="0" hidden="1" customWidth="1"/>
    <col min="5889" max="5889" width="6.7109375" customWidth="1"/>
    <col min="5896" max="5896" width="6.140625" customWidth="1"/>
    <col min="5897" max="5897" width="8.42578125" customWidth="1"/>
    <col min="5899" max="5899" width="3.7109375" customWidth="1"/>
    <col min="5900" max="5900" width="3.5703125" customWidth="1"/>
    <col min="5902" max="5902" width="0.140625" customWidth="1"/>
    <col min="5903" max="5906" width="0" hidden="1" customWidth="1"/>
    <col min="6145" max="6145" width="6.7109375" customWidth="1"/>
    <col min="6152" max="6152" width="6.140625" customWidth="1"/>
    <col min="6153" max="6153" width="8.42578125" customWidth="1"/>
    <col min="6155" max="6155" width="3.7109375" customWidth="1"/>
    <col min="6156" max="6156" width="3.5703125" customWidth="1"/>
    <col min="6158" max="6158" width="0.140625" customWidth="1"/>
    <col min="6159" max="6162" width="0" hidden="1" customWidth="1"/>
    <col min="6401" max="6401" width="6.7109375" customWidth="1"/>
    <col min="6408" max="6408" width="6.140625" customWidth="1"/>
    <col min="6409" max="6409" width="8.42578125" customWidth="1"/>
    <col min="6411" max="6411" width="3.7109375" customWidth="1"/>
    <col min="6412" max="6412" width="3.5703125" customWidth="1"/>
    <col min="6414" max="6414" width="0.140625" customWidth="1"/>
    <col min="6415" max="6418" width="0" hidden="1" customWidth="1"/>
    <col min="6657" max="6657" width="6.7109375" customWidth="1"/>
    <col min="6664" max="6664" width="6.140625" customWidth="1"/>
    <col min="6665" max="6665" width="8.42578125" customWidth="1"/>
    <col min="6667" max="6667" width="3.7109375" customWidth="1"/>
    <col min="6668" max="6668" width="3.5703125" customWidth="1"/>
    <col min="6670" max="6670" width="0.140625" customWidth="1"/>
    <col min="6671" max="6674" width="0" hidden="1" customWidth="1"/>
    <col min="6913" max="6913" width="6.7109375" customWidth="1"/>
    <col min="6920" max="6920" width="6.140625" customWidth="1"/>
    <col min="6921" max="6921" width="8.42578125" customWidth="1"/>
    <col min="6923" max="6923" width="3.7109375" customWidth="1"/>
    <col min="6924" max="6924" width="3.5703125" customWidth="1"/>
    <col min="6926" max="6926" width="0.140625" customWidth="1"/>
    <col min="6927" max="6930" width="0" hidden="1" customWidth="1"/>
    <col min="7169" max="7169" width="6.7109375" customWidth="1"/>
    <col min="7176" max="7176" width="6.140625" customWidth="1"/>
    <col min="7177" max="7177" width="8.42578125" customWidth="1"/>
    <col min="7179" max="7179" width="3.7109375" customWidth="1"/>
    <col min="7180" max="7180" width="3.5703125" customWidth="1"/>
    <col min="7182" max="7182" width="0.140625" customWidth="1"/>
    <col min="7183" max="7186" width="0" hidden="1" customWidth="1"/>
    <col min="7425" max="7425" width="6.7109375" customWidth="1"/>
    <col min="7432" max="7432" width="6.140625" customWidth="1"/>
    <col min="7433" max="7433" width="8.42578125" customWidth="1"/>
    <col min="7435" max="7435" width="3.7109375" customWidth="1"/>
    <col min="7436" max="7436" width="3.5703125" customWidth="1"/>
    <col min="7438" max="7438" width="0.140625" customWidth="1"/>
    <col min="7439" max="7442" width="0" hidden="1" customWidth="1"/>
    <col min="7681" max="7681" width="6.7109375" customWidth="1"/>
    <col min="7688" max="7688" width="6.140625" customWidth="1"/>
    <col min="7689" max="7689" width="8.42578125" customWidth="1"/>
    <col min="7691" max="7691" width="3.7109375" customWidth="1"/>
    <col min="7692" max="7692" width="3.5703125" customWidth="1"/>
    <col min="7694" max="7694" width="0.140625" customWidth="1"/>
    <col min="7695" max="7698" width="0" hidden="1" customWidth="1"/>
    <col min="7937" max="7937" width="6.7109375" customWidth="1"/>
    <col min="7944" max="7944" width="6.140625" customWidth="1"/>
    <col min="7945" max="7945" width="8.42578125" customWidth="1"/>
    <col min="7947" max="7947" width="3.7109375" customWidth="1"/>
    <col min="7948" max="7948" width="3.5703125" customWidth="1"/>
    <col min="7950" max="7950" width="0.140625" customWidth="1"/>
    <col min="7951" max="7954" width="0" hidden="1" customWidth="1"/>
    <col min="8193" max="8193" width="6.7109375" customWidth="1"/>
    <col min="8200" max="8200" width="6.140625" customWidth="1"/>
    <col min="8201" max="8201" width="8.42578125" customWidth="1"/>
    <col min="8203" max="8203" width="3.7109375" customWidth="1"/>
    <col min="8204" max="8204" width="3.5703125" customWidth="1"/>
    <col min="8206" max="8206" width="0.140625" customWidth="1"/>
    <col min="8207" max="8210" width="0" hidden="1" customWidth="1"/>
    <col min="8449" max="8449" width="6.7109375" customWidth="1"/>
    <col min="8456" max="8456" width="6.140625" customWidth="1"/>
    <col min="8457" max="8457" width="8.42578125" customWidth="1"/>
    <col min="8459" max="8459" width="3.7109375" customWidth="1"/>
    <col min="8460" max="8460" width="3.5703125" customWidth="1"/>
    <col min="8462" max="8462" width="0.140625" customWidth="1"/>
    <col min="8463" max="8466" width="0" hidden="1" customWidth="1"/>
    <col min="8705" max="8705" width="6.7109375" customWidth="1"/>
    <col min="8712" max="8712" width="6.140625" customWidth="1"/>
    <col min="8713" max="8713" width="8.42578125" customWidth="1"/>
    <col min="8715" max="8715" width="3.7109375" customWidth="1"/>
    <col min="8716" max="8716" width="3.5703125" customWidth="1"/>
    <col min="8718" max="8718" width="0.140625" customWidth="1"/>
    <col min="8719" max="8722" width="0" hidden="1" customWidth="1"/>
    <col min="8961" max="8961" width="6.7109375" customWidth="1"/>
    <col min="8968" max="8968" width="6.140625" customWidth="1"/>
    <col min="8969" max="8969" width="8.42578125" customWidth="1"/>
    <col min="8971" max="8971" width="3.7109375" customWidth="1"/>
    <col min="8972" max="8972" width="3.5703125" customWidth="1"/>
    <col min="8974" max="8974" width="0.140625" customWidth="1"/>
    <col min="8975" max="8978" width="0" hidden="1" customWidth="1"/>
    <col min="9217" max="9217" width="6.7109375" customWidth="1"/>
    <col min="9224" max="9224" width="6.140625" customWidth="1"/>
    <col min="9225" max="9225" width="8.42578125" customWidth="1"/>
    <col min="9227" max="9227" width="3.7109375" customWidth="1"/>
    <col min="9228" max="9228" width="3.5703125" customWidth="1"/>
    <col min="9230" max="9230" width="0.140625" customWidth="1"/>
    <col min="9231" max="9234" width="0" hidden="1" customWidth="1"/>
    <col min="9473" max="9473" width="6.7109375" customWidth="1"/>
    <col min="9480" max="9480" width="6.140625" customWidth="1"/>
    <col min="9481" max="9481" width="8.42578125" customWidth="1"/>
    <col min="9483" max="9483" width="3.7109375" customWidth="1"/>
    <col min="9484" max="9484" width="3.5703125" customWidth="1"/>
    <col min="9486" max="9486" width="0.140625" customWidth="1"/>
    <col min="9487" max="9490" width="0" hidden="1" customWidth="1"/>
    <col min="9729" max="9729" width="6.7109375" customWidth="1"/>
    <col min="9736" max="9736" width="6.140625" customWidth="1"/>
    <col min="9737" max="9737" width="8.42578125" customWidth="1"/>
    <col min="9739" max="9739" width="3.7109375" customWidth="1"/>
    <col min="9740" max="9740" width="3.5703125" customWidth="1"/>
    <col min="9742" max="9742" width="0.140625" customWidth="1"/>
    <col min="9743" max="9746" width="0" hidden="1" customWidth="1"/>
    <col min="9985" max="9985" width="6.7109375" customWidth="1"/>
    <col min="9992" max="9992" width="6.140625" customWidth="1"/>
    <col min="9993" max="9993" width="8.42578125" customWidth="1"/>
    <col min="9995" max="9995" width="3.7109375" customWidth="1"/>
    <col min="9996" max="9996" width="3.5703125" customWidth="1"/>
    <col min="9998" max="9998" width="0.140625" customWidth="1"/>
    <col min="9999" max="10002" width="0" hidden="1" customWidth="1"/>
    <col min="10241" max="10241" width="6.7109375" customWidth="1"/>
    <col min="10248" max="10248" width="6.140625" customWidth="1"/>
    <col min="10249" max="10249" width="8.42578125" customWidth="1"/>
    <col min="10251" max="10251" width="3.7109375" customWidth="1"/>
    <col min="10252" max="10252" width="3.5703125" customWidth="1"/>
    <col min="10254" max="10254" width="0.140625" customWidth="1"/>
    <col min="10255" max="10258" width="0" hidden="1" customWidth="1"/>
    <col min="10497" max="10497" width="6.7109375" customWidth="1"/>
    <col min="10504" max="10504" width="6.140625" customWidth="1"/>
    <col min="10505" max="10505" width="8.42578125" customWidth="1"/>
    <col min="10507" max="10507" width="3.7109375" customWidth="1"/>
    <col min="10508" max="10508" width="3.5703125" customWidth="1"/>
    <col min="10510" max="10510" width="0.140625" customWidth="1"/>
    <col min="10511" max="10514" width="0" hidden="1" customWidth="1"/>
    <col min="10753" max="10753" width="6.7109375" customWidth="1"/>
    <col min="10760" max="10760" width="6.140625" customWidth="1"/>
    <col min="10761" max="10761" width="8.42578125" customWidth="1"/>
    <col min="10763" max="10763" width="3.7109375" customWidth="1"/>
    <col min="10764" max="10764" width="3.5703125" customWidth="1"/>
    <col min="10766" max="10766" width="0.140625" customWidth="1"/>
    <col min="10767" max="10770" width="0" hidden="1" customWidth="1"/>
    <col min="11009" max="11009" width="6.7109375" customWidth="1"/>
    <col min="11016" max="11016" width="6.140625" customWidth="1"/>
    <col min="11017" max="11017" width="8.42578125" customWidth="1"/>
    <col min="11019" max="11019" width="3.7109375" customWidth="1"/>
    <col min="11020" max="11020" width="3.5703125" customWidth="1"/>
    <col min="11022" max="11022" width="0.140625" customWidth="1"/>
    <col min="11023" max="11026" width="0" hidden="1" customWidth="1"/>
    <col min="11265" max="11265" width="6.7109375" customWidth="1"/>
    <col min="11272" max="11272" width="6.140625" customWidth="1"/>
    <col min="11273" max="11273" width="8.42578125" customWidth="1"/>
    <col min="11275" max="11275" width="3.7109375" customWidth="1"/>
    <col min="11276" max="11276" width="3.5703125" customWidth="1"/>
    <col min="11278" max="11278" width="0.140625" customWidth="1"/>
    <col min="11279" max="11282" width="0" hidden="1" customWidth="1"/>
    <col min="11521" max="11521" width="6.7109375" customWidth="1"/>
    <col min="11528" max="11528" width="6.140625" customWidth="1"/>
    <col min="11529" max="11529" width="8.42578125" customWidth="1"/>
    <col min="11531" max="11531" width="3.7109375" customWidth="1"/>
    <col min="11532" max="11532" width="3.5703125" customWidth="1"/>
    <col min="11534" max="11534" width="0.140625" customWidth="1"/>
    <col min="11535" max="11538" width="0" hidden="1" customWidth="1"/>
    <col min="11777" max="11777" width="6.7109375" customWidth="1"/>
    <col min="11784" max="11784" width="6.140625" customWidth="1"/>
    <col min="11785" max="11785" width="8.42578125" customWidth="1"/>
    <col min="11787" max="11787" width="3.7109375" customWidth="1"/>
    <col min="11788" max="11788" width="3.5703125" customWidth="1"/>
    <col min="11790" max="11790" width="0.140625" customWidth="1"/>
    <col min="11791" max="11794" width="0" hidden="1" customWidth="1"/>
    <col min="12033" max="12033" width="6.7109375" customWidth="1"/>
    <col min="12040" max="12040" width="6.140625" customWidth="1"/>
    <col min="12041" max="12041" width="8.42578125" customWidth="1"/>
    <col min="12043" max="12043" width="3.7109375" customWidth="1"/>
    <col min="12044" max="12044" width="3.5703125" customWidth="1"/>
    <col min="12046" max="12046" width="0.140625" customWidth="1"/>
    <col min="12047" max="12050" width="0" hidden="1" customWidth="1"/>
    <col min="12289" max="12289" width="6.7109375" customWidth="1"/>
    <col min="12296" max="12296" width="6.140625" customWidth="1"/>
    <col min="12297" max="12297" width="8.42578125" customWidth="1"/>
    <col min="12299" max="12299" width="3.7109375" customWidth="1"/>
    <col min="12300" max="12300" width="3.5703125" customWidth="1"/>
    <col min="12302" max="12302" width="0.140625" customWidth="1"/>
    <col min="12303" max="12306" width="0" hidden="1" customWidth="1"/>
    <col min="12545" max="12545" width="6.7109375" customWidth="1"/>
    <col min="12552" max="12552" width="6.140625" customWidth="1"/>
    <col min="12553" max="12553" width="8.42578125" customWidth="1"/>
    <col min="12555" max="12555" width="3.7109375" customWidth="1"/>
    <col min="12556" max="12556" width="3.5703125" customWidth="1"/>
    <col min="12558" max="12558" width="0.140625" customWidth="1"/>
    <col min="12559" max="12562" width="0" hidden="1" customWidth="1"/>
    <col min="12801" max="12801" width="6.7109375" customWidth="1"/>
    <col min="12808" max="12808" width="6.140625" customWidth="1"/>
    <col min="12809" max="12809" width="8.42578125" customWidth="1"/>
    <col min="12811" max="12811" width="3.7109375" customWidth="1"/>
    <col min="12812" max="12812" width="3.5703125" customWidth="1"/>
    <col min="12814" max="12814" width="0.140625" customWidth="1"/>
    <col min="12815" max="12818" width="0" hidden="1" customWidth="1"/>
    <col min="13057" max="13057" width="6.7109375" customWidth="1"/>
    <col min="13064" max="13064" width="6.140625" customWidth="1"/>
    <col min="13065" max="13065" width="8.42578125" customWidth="1"/>
    <col min="13067" max="13067" width="3.7109375" customWidth="1"/>
    <col min="13068" max="13068" width="3.5703125" customWidth="1"/>
    <col min="13070" max="13070" width="0.140625" customWidth="1"/>
    <col min="13071" max="13074" width="0" hidden="1" customWidth="1"/>
    <col min="13313" max="13313" width="6.7109375" customWidth="1"/>
    <col min="13320" max="13320" width="6.140625" customWidth="1"/>
    <col min="13321" max="13321" width="8.42578125" customWidth="1"/>
    <col min="13323" max="13323" width="3.7109375" customWidth="1"/>
    <col min="13324" max="13324" width="3.5703125" customWidth="1"/>
    <col min="13326" max="13326" width="0.140625" customWidth="1"/>
    <col min="13327" max="13330" width="0" hidden="1" customWidth="1"/>
    <col min="13569" max="13569" width="6.7109375" customWidth="1"/>
    <col min="13576" max="13576" width="6.140625" customWidth="1"/>
    <col min="13577" max="13577" width="8.42578125" customWidth="1"/>
    <col min="13579" max="13579" width="3.7109375" customWidth="1"/>
    <col min="13580" max="13580" width="3.5703125" customWidth="1"/>
    <col min="13582" max="13582" width="0.140625" customWidth="1"/>
    <col min="13583" max="13586" width="0" hidden="1" customWidth="1"/>
    <col min="13825" max="13825" width="6.7109375" customWidth="1"/>
    <col min="13832" max="13832" width="6.140625" customWidth="1"/>
    <col min="13833" max="13833" width="8.42578125" customWidth="1"/>
    <col min="13835" max="13835" width="3.7109375" customWidth="1"/>
    <col min="13836" max="13836" width="3.5703125" customWidth="1"/>
    <col min="13838" max="13838" width="0.140625" customWidth="1"/>
    <col min="13839" max="13842" width="0" hidden="1" customWidth="1"/>
    <col min="14081" max="14081" width="6.7109375" customWidth="1"/>
    <col min="14088" max="14088" width="6.140625" customWidth="1"/>
    <col min="14089" max="14089" width="8.42578125" customWidth="1"/>
    <col min="14091" max="14091" width="3.7109375" customWidth="1"/>
    <col min="14092" max="14092" width="3.5703125" customWidth="1"/>
    <col min="14094" max="14094" width="0.140625" customWidth="1"/>
    <col min="14095" max="14098" width="0" hidden="1" customWidth="1"/>
    <col min="14337" max="14337" width="6.7109375" customWidth="1"/>
    <col min="14344" max="14344" width="6.140625" customWidth="1"/>
    <col min="14345" max="14345" width="8.42578125" customWidth="1"/>
    <col min="14347" max="14347" width="3.7109375" customWidth="1"/>
    <col min="14348" max="14348" width="3.5703125" customWidth="1"/>
    <col min="14350" max="14350" width="0.140625" customWidth="1"/>
    <col min="14351" max="14354" width="0" hidden="1" customWidth="1"/>
    <col min="14593" max="14593" width="6.7109375" customWidth="1"/>
    <col min="14600" max="14600" width="6.140625" customWidth="1"/>
    <col min="14601" max="14601" width="8.42578125" customWidth="1"/>
    <col min="14603" max="14603" width="3.7109375" customWidth="1"/>
    <col min="14604" max="14604" width="3.5703125" customWidth="1"/>
    <col min="14606" max="14606" width="0.140625" customWidth="1"/>
    <col min="14607" max="14610" width="0" hidden="1" customWidth="1"/>
    <col min="14849" max="14849" width="6.7109375" customWidth="1"/>
    <col min="14856" max="14856" width="6.140625" customWidth="1"/>
    <col min="14857" max="14857" width="8.42578125" customWidth="1"/>
    <col min="14859" max="14859" width="3.7109375" customWidth="1"/>
    <col min="14860" max="14860" width="3.5703125" customWidth="1"/>
    <col min="14862" max="14862" width="0.140625" customWidth="1"/>
    <col min="14863" max="14866" width="0" hidden="1" customWidth="1"/>
    <col min="15105" max="15105" width="6.7109375" customWidth="1"/>
    <col min="15112" max="15112" width="6.140625" customWidth="1"/>
    <col min="15113" max="15113" width="8.42578125" customWidth="1"/>
    <col min="15115" max="15115" width="3.7109375" customWidth="1"/>
    <col min="15116" max="15116" width="3.5703125" customWidth="1"/>
    <col min="15118" max="15118" width="0.140625" customWidth="1"/>
    <col min="15119" max="15122" width="0" hidden="1" customWidth="1"/>
    <col min="15361" max="15361" width="6.7109375" customWidth="1"/>
    <col min="15368" max="15368" width="6.140625" customWidth="1"/>
    <col min="15369" max="15369" width="8.42578125" customWidth="1"/>
    <col min="15371" max="15371" width="3.7109375" customWidth="1"/>
    <col min="15372" max="15372" width="3.5703125" customWidth="1"/>
    <col min="15374" max="15374" width="0.140625" customWidth="1"/>
    <col min="15375" max="15378" width="0" hidden="1" customWidth="1"/>
    <col min="15617" max="15617" width="6.7109375" customWidth="1"/>
    <col min="15624" max="15624" width="6.140625" customWidth="1"/>
    <col min="15625" max="15625" width="8.42578125" customWidth="1"/>
    <col min="15627" max="15627" width="3.7109375" customWidth="1"/>
    <col min="15628" max="15628" width="3.5703125" customWidth="1"/>
    <col min="15630" max="15630" width="0.140625" customWidth="1"/>
    <col min="15631" max="15634" width="0" hidden="1" customWidth="1"/>
    <col min="15873" max="15873" width="6.7109375" customWidth="1"/>
    <col min="15880" max="15880" width="6.140625" customWidth="1"/>
    <col min="15881" max="15881" width="8.42578125" customWidth="1"/>
    <col min="15883" max="15883" width="3.7109375" customWidth="1"/>
    <col min="15884" max="15884" width="3.5703125" customWidth="1"/>
    <col min="15886" max="15886" width="0.140625" customWidth="1"/>
    <col min="15887" max="15890" width="0" hidden="1" customWidth="1"/>
    <col min="16129" max="16129" width="6.7109375" customWidth="1"/>
    <col min="16136" max="16136" width="6.140625" customWidth="1"/>
    <col min="16137" max="16137" width="8.42578125" customWidth="1"/>
    <col min="16139" max="16139" width="3.7109375" customWidth="1"/>
    <col min="16140" max="16140" width="3.5703125" customWidth="1"/>
    <col min="16142" max="16142" width="0.140625" customWidth="1"/>
    <col min="16143" max="16146" width="0" hidden="1" customWidth="1"/>
  </cols>
  <sheetData>
    <row r="1" spans="1:14" x14ac:dyDescent="0.25">
      <c r="A1" s="54" t="s">
        <v>0</v>
      </c>
      <c r="B1" s="54"/>
      <c r="C1" s="54"/>
      <c r="D1" s="54"/>
      <c r="E1" s="1"/>
      <c r="F1" s="1"/>
      <c r="G1" s="1"/>
      <c r="H1" s="1"/>
      <c r="I1" s="1"/>
      <c r="J1" s="1"/>
      <c r="K1" s="1"/>
      <c r="L1" s="1"/>
    </row>
    <row r="2" spans="1:14" ht="15.75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x14ac:dyDescent="0.25">
      <c r="A3" s="1"/>
      <c r="B3" s="1"/>
      <c r="C3" s="1"/>
      <c r="D3" s="1"/>
      <c r="E3" s="56" t="s">
        <v>2</v>
      </c>
      <c r="F3" s="56"/>
      <c r="G3" s="56"/>
      <c r="H3" s="1"/>
      <c r="I3" s="1"/>
      <c r="J3" s="57">
        <v>4586</v>
      </c>
      <c r="K3" s="57"/>
      <c r="L3" s="57"/>
    </row>
    <row r="4" spans="1:14" ht="16.5" thickBot="1" x14ac:dyDescent="0.3">
      <c r="A4" s="2" t="s">
        <v>3</v>
      </c>
      <c r="B4" s="58" t="s">
        <v>4</v>
      </c>
      <c r="C4" s="58"/>
      <c r="D4" s="58"/>
      <c r="E4" s="58"/>
      <c r="F4" s="58"/>
      <c r="G4" s="58"/>
      <c r="H4" s="58"/>
      <c r="I4" s="1"/>
      <c r="J4" s="1"/>
      <c r="K4" s="1"/>
      <c r="L4" s="1"/>
    </row>
    <row r="5" spans="1:14" ht="25.5" thickBot="1" x14ac:dyDescent="0.3">
      <c r="A5" s="3" t="s">
        <v>5</v>
      </c>
      <c r="B5" s="59" t="s">
        <v>6</v>
      </c>
      <c r="C5" s="59"/>
      <c r="D5" s="59"/>
      <c r="E5" s="59"/>
      <c r="F5" s="59"/>
      <c r="G5" s="59"/>
      <c r="H5" s="59"/>
      <c r="I5" s="4" t="s">
        <v>7</v>
      </c>
      <c r="J5" s="60" t="s">
        <v>8</v>
      </c>
      <c r="K5" s="60"/>
      <c r="L5" s="60"/>
    </row>
    <row r="6" spans="1:14" x14ac:dyDescent="0.25">
      <c r="A6" s="5">
        <v>1</v>
      </c>
      <c r="B6" s="37" t="s">
        <v>9</v>
      </c>
      <c r="C6" s="37"/>
      <c r="D6" s="37"/>
      <c r="E6" s="37"/>
      <c r="F6" s="37"/>
      <c r="G6" s="37"/>
      <c r="H6" s="37"/>
      <c r="I6" s="6" t="s">
        <v>10</v>
      </c>
      <c r="J6" s="53">
        <v>44196</v>
      </c>
      <c r="K6" s="23"/>
      <c r="L6" s="23"/>
    </row>
    <row r="7" spans="1:14" x14ac:dyDescent="0.25">
      <c r="A7" s="5">
        <v>2</v>
      </c>
      <c r="B7" s="37" t="s">
        <v>11</v>
      </c>
      <c r="C7" s="37"/>
      <c r="D7" s="37"/>
      <c r="E7" s="37"/>
      <c r="F7" s="37"/>
      <c r="G7" s="37"/>
      <c r="H7" s="37"/>
      <c r="I7" s="7"/>
      <c r="J7" s="53">
        <v>43466</v>
      </c>
      <c r="K7" s="23"/>
      <c r="L7" s="23"/>
    </row>
    <row r="8" spans="1:14" ht="21.75" customHeight="1" x14ac:dyDescent="0.25">
      <c r="A8" s="5">
        <v>3</v>
      </c>
      <c r="B8" s="37" t="s">
        <v>12</v>
      </c>
      <c r="C8" s="37"/>
      <c r="D8" s="37"/>
      <c r="E8" s="37"/>
      <c r="F8" s="37"/>
      <c r="G8" s="37"/>
      <c r="H8" s="37"/>
      <c r="I8" s="7"/>
      <c r="J8" s="53">
        <v>43585</v>
      </c>
      <c r="K8" s="23"/>
      <c r="L8" s="23"/>
    </row>
    <row r="9" spans="1:14" ht="23.25" customHeight="1" x14ac:dyDescent="0.25">
      <c r="A9" s="16" t="s">
        <v>13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4" ht="13.9" customHeight="1" x14ac:dyDescent="0.25">
      <c r="A10" s="5">
        <v>4</v>
      </c>
      <c r="B10" s="37" t="s">
        <v>14</v>
      </c>
      <c r="C10" s="37"/>
      <c r="D10" s="37"/>
      <c r="E10" s="37"/>
      <c r="F10" s="37"/>
      <c r="G10" s="37"/>
      <c r="H10" s="37"/>
      <c r="I10" s="6" t="s">
        <v>15</v>
      </c>
      <c r="J10" s="26">
        <v>0</v>
      </c>
      <c r="K10" s="26"/>
      <c r="L10" s="26"/>
    </row>
    <row r="11" spans="1:14" x14ac:dyDescent="0.25">
      <c r="A11" s="5">
        <v>5</v>
      </c>
      <c r="B11" s="37" t="s">
        <v>16</v>
      </c>
      <c r="C11" s="37"/>
      <c r="D11" s="37"/>
      <c r="E11" s="37"/>
      <c r="F11" s="37"/>
      <c r="G11" s="37"/>
      <c r="H11" s="37"/>
      <c r="I11" s="6" t="s">
        <v>15</v>
      </c>
      <c r="J11" s="49">
        <v>0</v>
      </c>
      <c r="K11" s="49"/>
      <c r="L11" s="49"/>
    </row>
    <row r="12" spans="1:14" x14ac:dyDescent="0.25">
      <c r="A12" s="5">
        <v>6</v>
      </c>
      <c r="B12" s="37" t="s">
        <v>17</v>
      </c>
      <c r="C12" s="37"/>
      <c r="D12" s="37"/>
      <c r="E12" s="37"/>
      <c r="F12" s="37"/>
      <c r="G12" s="37"/>
      <c r="H12" s="37"/>
      <c r="I12" s="6" t="s">
        <v>15</v>
      </c>
      <c r="J12" s="21">
        <v>3168300.68</v>
      </c>
      <c r="K12" s="21"/>
      <c r="L12" s="21"/>
    </row>
    <row r="13" spans="1:14" x14ac:dyDescent="0.25">
      <c r="A13" s="5">
        <v>7</v>
      </c>
      <c r="B13" s="37" t="s">
        <v>18</v>
      </c>
      <c r="C13" s="37"/>
      <c r="D13" s="37"/>
      <c r="E13" s="37"/>
      <c r="F13" s="37"/>
      <c r="G13" s="37"/>
      <c r="H13" s="37"/>
      <c r="I13" s="6" t="s">
        <v>15</v>
      </c>
      <c r="J13" s="49">
        <v>533117.73</v>
      </c>
      <c r="K13" s="49"/>
      <c r="L13" s="49"/>
    </row>
    <row r="14" spans="1:14" x14ac:dyDescent="0.25">
      <c r="A14" s="5">
        <v>8</v>
      </c>
      <c r="B14" s="37" t="s">
        <v>19</v>
      </c>
      <c r="C14" s="37"/>
      <c r="D14" s="37"/>
      <c r="E14" s="37"/>
      <c r="F14" s="37"/>
      <c r="G14" s="37"/>
      <c r="H14" s="37"/>
      <c r="I14" s="6" t="s">
        <v>15</v>
      </c>
      <c r="J14" s="21">
        <f>J13-J15-J16</f>
        <v>412252.15</v>
      </c>
      <c r="K14" s="21"/>
      <c r="L14" s="21"/>
    </row>
    <row r="15" spans="1:14" x14ac:dyDescent="0.25">
      <c r="A15" s="5">
        <v>9</v>
      </c>
      <c r="B15" s="37" t="s">
        <v>20</v>
      </c>
      <c r="C15" s="37"/>
      <c r="D15" s="37"/>
      <c r="E15" s="37"/>
      <c r="F15" s="37"/>
      <c r="G15" s="37"/>
      <c r="H15" s="37"/>
      <c r="I15" s="6" t="s">
        <v>15</v>
      </c>
      <c r="J15" s="26">
        <v>53235.54</v>
      </c>
      <c r="K15" s="26"/>
      <c r="L15" s="26"/>
    </row>
    <row r="16" spans="1:14" x14ac:dyDescent="0.25">
      <c r="A16" s="5">
        <v>10</v>
      </c>
      <c r="B16" s="37" t="s">
        <v>21</v>
      </c>
      <c r="C16" s="37"/>
      <c r="D16" s="37"/>
      <c r="E16" s="37"/>
      <c r="F16" s="37"/>
      <c r="G16" s="37"/>
      <c r="H16" s="37"/>
      <c r="I16" s="6" t="s">
        <v>15</v>
      </c>
      <c r="J16" s="26">
        <f>67630.04</f>
        <v>67630.039999999994</v>
      </c>
      <c r="K16" s="26"/>
      <c r="L16" s="26"/>
      <c r="N16" s="8"/>
    </row>
    <row r="17" spans="1:20" x14ac:dyDescent="0.25">
      <c r="A17" s="5">
        <v>11</v>
      </c>
      <c r="B17" s="37" t="s">
        <v>22</v>
      </c>
      <c r="C17" s="37"/>
      <c r="D17" s="37"/>
      <c r="E17" s="37"/>
      <c r="F17" s="37"/>
      <c r="G17" s="37"/>
      <c r="H17" s="37"/>
      <c r="I17" s="6" t="s">
        <v>15</v>
      </c>
      <c r="J17" s="49">
        <f>J18+J21+J22</f>
        <v>689584.71</v>
      </c>
      <c r="K17" s="49"/>
      <c r="L17" s="49"/>
    </row>
    <row r="18" spans="1:20" x14ac:dyDescent="0.25">
      <c r="A18" s="5">
        <v>12</v>
      </c>
      <c r="B18" s="37" t="s">
        <v>23</v>
      </c>
      <c r="C18" s="37"/>
      <c r="D18" s="37"/>
      <c r="E18" s="37"/>
      <c r="F18" s="37"/>
      <c r="G18" s="37"/>
      <c r="H18" s="37"/>
      <c r="I18" s="6" t="s">
        <v>15</v>
      </c>
      <c r="J18" s="21">
        <v>688323.01</v>
      </c>
      <c r="K18" s="21"/>
      <c r="L18" s="21"/>
    </row>
    <row r="19" spans="1:20" x14ac:dyDescent="0.25">
      <c r="A19" s="5">
        <v>13</v>
      </c>
      <c r="B19" s="37" t="s">
        <v>24</v>
      </c>
      <c r="C19" s="37"/>
      <c r="D19" s="37"/>
      <c r="E19" s="37"/>
      <c r="F19" s="37"/>
      <c r="G19" s="37"/>
      <c r="H19" s="37"/>
      <c r="I19" s="6" t="s">
        <v>15</v>
      </c>
      <c r="J19" s="26">
        <v>0</v>
      </c>
      <c r="K19" s="26"/>
      <c r="L19" s="26"/>
    </row>
    <row r="20" spans="1:20" x14ac:dyDescent="0.25">
      <c r="A20" s="5">
        <v>14</v>
      </c>
      <c r="B20" s="37" t="s">
        <v>25</v>
      </c>
      <c r="C20" s="37"/>
      <c r="D20" s="37"/>
      <c r="E20" s="37"/>
      <c r="F20" s="37"/>
      <c r="G20" s="37"/>
      <c r="H20" s="37"/>
      <c r="I20" s="6" t="s">
        <v>15</v>
      </c>
      <c r="J20" s="26">
        <v>0</v>
      </c>
      <c r="K20" s="26"/>
      <c r="L20" s="26"/>
    </row>
    <row r="21" spans="1:20" x14ac:dyDescent="0.25">
      <c r="A21" s="5">
        <v>15</v>
      </c>
      <c r="B21" s="37" t="s">
        <v>26</v>
      </c>
      <c r="C21" s="37"/>
      <c r="D21" s="37"/>
      <c r="E21" s="37"/>
      <c r="F21" s="37"/>
      <c r="G21" s="37"/>
      <c r="H21" s="37"/>
      <c r="I21" s="6" t="s">
        <v>15</v>
      </c>
      <c r="J21" s="26">
        <v>1261.7</v>
      </c>
      <c r="K21" s="26"/>
      <c r="L21" s="26"/>
    </row>
    <row r="22" spans="1:20" x14ac:dyDescent="0.25">
      <c r="A22" s="5">
        <v>16</v>
      </c>
      <c r="B22" s="37" t="s">
        <v>27</v>
      </c>
      <c r="C22" s="37"/>
      <c r="D22" s="37"/>
      <c r="E22" s="37"/>
      <c r="F22" s="37"/>
      <c r="G22" s="37"/>
      <c r="H22" s="37"/>
      <c r="I22" s="6" t="s">
        <v>15</v>
      </c>
      <c r="J22" s="26">
        <v>0</v>
      </c>
      <c r="K22" s="26"/>
      <c r="L22" s="26"/>
    </row>
    <row r="23" spans="1:20" x14ac:dyDescent="0.25">
      <c r="A23" s="5">
        <v>17</v>
      </c>
      <c r="B23" s="37" t="s">
        <v>28</v>
      </c>
      <c r="C23" s="37"/>
      <c r="D23" s="37"/>
      <c r="E23" s="37"/>
      <c r="F23" s="37"/>
      <c r="G23" s="37"/>
      <c r="H23" s="37"/>
      <c r="I23" s="6" t="s">
        <v>15</v>
      </c>
      <c r="J23" s="49">
        <v>0</v>
      </c>
      <c r="K23" s="49"/>
      <c r="L23" s="49"/>
    </row>
    <row r="24" spans="1:20" x14ac:dyDescent="0.25">
      <c r="A24" s="5">
        <v>18</v>
      </c>
      <c r="B24" s="37" t="s">
        <v>29</v>
      </c>
      <c r="C24" s="37"/>
      <c r="D24" s="37"/>
      <c r="E24" s="37"/>
      <c r="F24" s="37"/>
      <c r="G24" s="37"/>
      <c r="H24" s="37"/>
      <c r="I24" s="6" t="s">
        <v>15</v>
      </c>
      <c r="J24" s="52">
        <v>0</v>
      </c>
      <c r="K24" s="52"/>
      <c r="L24" s="52"/>
    </row>
    <row r="25" spans="1:20" x14ac:dyDescent="0.25">
      <c r="A25" s="5">
        <v>19</v>
      </c>
      <c r="B25" s="37" t="s">
        <v>30</v>
      </c>
      <c r="C25" s="37"/>
      <c r="D25" s="37"/>
      <c r="E25" s="37"/>
      <c r="F25" s="37"/>
      <c r="G25" s="37"/>
      <c r="H25" s="37"/>
      <c r="I25" s="6" t="s">
        <v>15</v>
      </c>
      <c r="J25" s="49">
        <v>0</v>
      </c>
      <c r="K25" s="49"/>
      <c r="L25" s="49"/>
    </row>
    <row r="26" spans="1:20" x14ac:dyDescent="0.25">
      <c r="A26" s="5">
        <v>20</v>
      </c>
      <c r="B26" s="37" t="s">
        <v>31</v>
      </c>
      <c r="C26" s="37"/>
      <c r="D26" s="37"/>
      <c r="E26" s="37"/>
      <c r="F26" s="37"/>
      <c r="G26" s="37"/>
      <c r="H26" s="37"/>
      <c r="I26" s="6" t="s">
        <v>15</v>
      </c>
      <c r="J26" s="21">
        <v>3013095.4</v>
      </c>
      <c r="K26" s="21"/>
      <c r="L26" s="21"/>
      <c r="N26" s="9"/>
    </row>
    <row r="27" spans="1:20" ht="21.75" customHeight="1" x14ac:dyDescent="0.25">
      <c r="A27" s="16" t="s">
        <v>32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20" x14ac:dyDescent="0.25">
      <c r="A28" s="10" t="s">
        <v>33</v>
      </c>
      <c r="B28" s="50" t="s">
        <v>34</v>
      </c>
      <c r="C28" s="50"/>
      <c r="D28" s="50"/>
      <c r="E28" s="50"/>
      <c r="F28" s="50"/>
      <c r="G28" s="50"/>
      <c r="H28" s="50"/>
      <c r="I28" s="11"/>
      <c r="J28" s="51"/>
      <c r="K28" s="51"/>
      <c r="L28" s="51"/>
    </row>
    <row r="29" spans="1:20" ht="16.5" customHeight="1" x14ac:dyDescent="0.25">
      <c r="A29" s="12" t="s">
        <v>35</v>
      </c>
      <c r="B29" s="47" t="s">
        <v>36</v>
      </c>
      <c r="C29" s="47"/>
      <c r="D29" s="47"/>
      <c r="E29" s="47"/>
      <c r="F29" s="47"/>
      <c r="G29" s="47"/>
      <c r="H29" s="47"/>
      <c r="I29" s="6" t="s">
        <v>15</v>
      </c>
      <c r="J29" s="48">
        <f>J30+J34+J38+J42+J46+J50+J54+J58+J62+J66+J70+J74+J78+J82+J86+J90+J94+J98+J106+O107+J102</f>
        <v>640516.02999999991</v>
      </c>
      <c r="K29" s="48"/>
      <c r="L29" s="48"/>
      <c r="O29" s="9"/>
      <c r="T29" s="9"/>
    </row>
    <row r="30" spans="1:20" x14ac:dyDescent="0.25">
      <c r="A30" s="13" t="s">
        <v>37</v>
      </c>
      <c r="B30" s="41" t="s">
        <v>38</v>
      </c>
      <c r="C30" s="41"/>
      <c r="D30" s="41"/>
      <c r="E30" s="41"/>
      <c r="F30" s="41"/>
      <c r="G30" s="41"/>
      <c r="H30" s="41"/>
      <c r="I30" s="6" t="s">
        <v>15</v>
      </c>
      <c r="J30" s="46">
        <v>80163.28</v>
      </c>
      <c r="K30" s="46"/>
      <c r="L30" s="46"/>
    </row>
    <row r="31" spans="1:20" x14ac:dyDescent="0.25">
      <c r="A31" s="13" t="s">
        <v>39</v>
      </c>
      <c r="B31" s="37" t="s">
        <v>40</v>
      </c>
      <c r="C31" s="37"/>
      <c r="D31" s="37"/>
      <c r="E31" s="37"/>
      <c r="F31" s="37"/>
      <c r="G31" s="37"/>
      <c r="H31" s="37"/>
      <c r="I31" s="6" t="s">
        <v>10</v>
      </c>
      <c r="J31" s="23" t="s">
        <v>41</v>
      </c>
      <c r="K31" s="23"/>
      <c r="L31" s="23"/>
    </row>
    <row r="32" spans="1:20" x14ac:dyDescent="0.25">
      <c r="A32" s="13" t="s">
        <v>42</v>
      </c>
      <c r="B32" s="37" t="str">
        <f>[1]юн.1!B32</f>
        <v>Количество убираемой площади</v>
      </c>
      <c r="C32" s="37"/>
      <c r="D32" s="37"/>
      <c r="E32" s="37"/>
      <c r="F32" s="37"/>
      <c r="G32" s="37"/>
      <c r="H32" s="37"/>
      <c r="I32" s="6" t="s">
        <v>43</v>
      </c>
      <c r="J32" s="23">
        <v>787.5</v>
      </c>
      <c r="K32" s="23"/>
      <c r="L32" s="23"/>
    </row>
    <row r="33" spans="1:23" x14ac:dyDescent="0.25">
      <c r="A33" s="13" t="s">
        <v>44</v>
      </c>
      <c r="B33" s="37" t="s">
        <v>45</v>
      </c>
      <c r="C33" s="37"/>
      <c r="D33" s="37"/>
      <c r="E33" s="37"/>
      <c r="F33" s="37"/>
      <c r="G33" s="37"/>
      <c r="H33" s="37"/>
      <c r="I33" s="6" t="s">
        <v>15</v>
      </c>
      <c r="J33" s="26">
        <f>J30/12/J32</f>
        <v>8.482886772486772</v>
      </c>
      <c r="K33" s="26"/>
      <c r="L33" s="26"/>
    </row>
    <row r="34" spans="1:23" ht="17.25" customHeight="1" x14ac:dyDescent="0.25">
      <c r="A34" s="13" t="s">
        <v>46</v>
      </c>
      <c r="B34" s="41" t="s">
        <v>47</v>
      </c>
      <c r="C34" s="41"/>
      <c r="D34" s="41"/>
      <c r="E34" s="41"/>
      <c r="F34" s="41"/>
      <c r="G34" s="41"/>
      <c r="H34" s="41"/>
      <c r="I34" s="6" t="s">
        <v>15</v>
      </c>
      <c r="J34" s="46">
        <v>74843.520000000004</v>
      </c>
      <c r="K34" s="46"/>
      <c r="L34" s="46"/>
      <c r="W34" s="9"/>
    </row>
    <row r="35" spans="1:23" x14ac:dyDescent="0.25">
      <c r="A35" s="13" t="s">
        <v>48</v>
      </c>
      <c r="B35" s="37" t="s">
        <v>40</v>
      </c>
      <c r="C35" s="37"/>
      <c r="D35" s="37"/>
      <c r="E35" s="37"/>
      <c r="F35" s="37"/>
      <c r="G35" s="37"/>
      <c r="H35" s="37"/>
      <c r="I35" s="6" t="s">
        <v>10</v>
      </c>
      <c r="J35" s="23" t="s">
        <v>41</v>
      </c>
      <c r="K35" s="23"/>
      <c r="L35" s="23"/>
    </row>
    <row r="36" spans="1:23" x14ac:dyDescent="0.25">
      <c r="A36" s="13" t="s">
        <v>49</v>
      </c>
      <c r="B36" s="37" t="str">
        <f>B32</f>
        <v>Количество убираемой площади</v>
      </c>
      <c r="C36" s="37"/>
      <c r="D36" s="37"/>
      <c r="E36" s="37"/>
      <c r="F36" s="37"/>
      <c r="G36" s="37"/>
      <c r="H36" s="37"/>
      <c r="I36" s="6" t="str">
        <f>I32</f>
        <v>м2</v>
      </c>
      <c r="J36" s="23">
        <v>1970.4</v>
      </c>
      <c r="K36" s="23"/>
      <c r="L36" s="23"/>
    </row>
    <row r="37" spans="1:23" x14ac:dyDescent="0.25">
      <c r="A37" s="13" t="s">
        <v>50</v>
      </c>
      <c r="B37" s="37" t="s">
        <v>45</v>
      </c>
      <c r="C37" s="37"/>
      <c r="D37" s="37"/>
      <c r="E37" s="37"/>
      <c r="F37" s="37"/>
      <c r="G37" s="37"/>
      <c r="H37" s="37"/>
      <c r="I37" s="6" t="s">
        <v>15</v>
      </c>
      <c r="J37" s="26">
        <f>J34/12/J36</f>
        <v>3.1653268371904182</v>
      </c>
      <c r="K37" s="26"/>
      <c r="L37" s="26"/>
    </row>
    <row r="38" spans="1:23" ht="15.75" customHeight="1" x14ac:dyDescent="0.25">
      <c r="A38" s="13" t="s">
        <v>51</v>
      </c>
      <c r="B38" s="41" t="s">
        <v>52</v>
      </c>
      <c r="C38" s="41"/>
      <c r="D38" s="41"/>
      <c r="E38" s="41"/>
      <c r="F38" s="41"/>
      <c r="G38" s="41"/>
      <c r="H38" s="41"/>
      <c r="I38" s="6" t="s">
        <v>15</v>
      </c>
      <c r="J38" s="46"/>
      <c r="K38" s="46"/>
      <c r="L38" s="46"/>
    </row>
    <row r="39" spans="1:23" x14ac:dyDescent="0.25">
      <c r="A39" s="13" t="s">
        <v>53</v>
      </c>
      <c r="B39" s="37" t="s">
        <v>40</v>
      </c>
      <c r="C39" s="37"/>
      <c r="D39" s="37"/>
      <c r="E39" s="37"/>
      <c r="F39" s="37"/>
      <c r="G39" s="37"/>
      <c r="H39" s="37"/>
      <c r="I39" s="6" t="s">
        <v>10</v>
      </c>
      <c r="J39" s="23" t="s">
        <v>41</v>
      </c>
      <c r="K39" s="23"/>
      <c r="L39" s="23"/>
    </row>
    <row r="40" spans="1:23" x14ac:dyDescent="0.25">
      <c r="A40" s="13" t="s">
        <v>54</v>
      </c>
      <c r="B40" s="37" t="s">
        <v>55</v>
      </c>
      <c r="C40" s="37"/>
      <c r="D40" s="37"/>
      <c r="E40" s="37"/>
      <c r="F40" s="37"/>
      <c r="G40" s="37"/>
      <c r="H40" s="37"/>
      <c r="I40" s="6" t="s">
        <v>10</v>
      </c>
      <c r="J40" s="23" t="s">
        <v>56</v>
      </c>
      <c r="K40" s="23"/>
      <c r="L40" s="23"/>
    </row>
    <row r="41" spans="1:23" x14ac:dyDescent="0.25">
      <c r="A41" s="13" t="s">
        <v>57</v>
      </c>
      <c r="B41" s="37" t="s">
        <v>45</v>
      </c>
      <c r="C41" s="37"/>
      <c r="D41" s="37"/>
      <c r="E41" s="37"/>
      <c r="F41" s="37"/>
      <c r="G41" s="37"/>
      <c r="H41" s="37"/>
      <c r="I41" s="6" t="s">
        <v>15</v>
      </c>
      <c r="J41" s="26">
        <f>J38/12/J3</f>
        <v>0</v>
      </c>
      <c r="K41" s="26"/>
      <c r="L41" s="26"/>
    </row>
    <row r="42" spans="1:23" ht="24" customHeight="1" x14ac:dyDescent="0.25">
      <c r="A42" s="13" t="s">
        <v>58</v>
      </c>
      <c r="B42" s="41" t="s">
        <v>59</v>
      </c>
      <c r="C42" s="41"/>
      <c r="D42" s="41"/>
      <c r="E42" s="41"/>
      <c r="F42" s="41"/>
      <c r="G42" s="41"/>
      <c r="H42" s="41"/>
      <c r="I42" s="6" t="s">
        <v>15</v>
      </c>
      <c r="J42" s="46">
        <f>67472.4+25428.68+44454.4</f>
        <v>137355.47999999998</v>
      </c>
      <c r="K42" s="46"/>
      <c r="L42" s="46"/>
    </row>
    <row r="43" spans="1:23" x14ac:dyDescent="0.25">
      <c r="A43" s="13" t="s">
        <v>60</v>
      </c>
      <c r="B43" s="37" t="s">
        <v>40</v>
      </c>
      <c r="C43" s="37"/>
      <c r="D43" s="37"/>
      <c r="E43" s="37"/>
      <c r="F43" s="37"/>
      <c r="G43" s="37"/>
      <c r="H43" s="37"/>
      <c r="I43" s="6" t="s">
        <v>10</v>
      </c>
      <c r="J43" s="23" t="s">
        <v>61</v>
      </c>
      <c r="K43" s="23"/>
      <c r="L43" s="23"/>
    </row>
    <row r="44" spans="1:23" x14ac:dyDescent="0.25">
      <c r="A44" s="13" t="s">
        <v>62</v>
      </c>
      <c r="B44" s="37" t="s">
        <v>55</v>
      </c>
      <c r="C44" s="37"/>
      <c r="D44" s="37"/>
      <c r="E44" s="37"/>
      <c r="F44" s="37"/>
      <c r="G44" s="37"/>
      <c r="H44" s="37"/>
      <c r="I44" s="6" t="s">
        <v>10</v>
      </c>
      <c r="J44" s="23" t="s">
        <v>56</v>
      </c>
      <c r="K44" s="23"/>
      <c r="L44" s="23"/>
    </row>
    <row r="45" spans="1:23" x14ac:dyDescent="0.25">
      <c r="A45" s="13" t="s">
        <v>63</v>
      </c>
      <c r="B45" s="37" t="s">
        <v>45</v>
      </c>
      <c r="C45" s="37"/>
      <c r="D45" s="37"/>
      <c r="E45" s="37"/>
      <c r="F45" s="37"/>
      <c r="G45" s="37"/>
      <c r="H45" s="37"/>
      <c r="I45" s="6" t="s">
        <v>15</v>
      </c>
      <c r="J45" s="26">
        <f>J42/12/J3</f>
        <v>2.4959201918883558</v>
      </c>
      <c r="K45" s="26"/>
      <c r="L45" s="26"/>
    </row>
    <row r="46" spans="1:23" x14ac:dyDescent="0.25">
      <c r="A46" s="13" t="s">
        <v>64</v>
      </c>
      <c r="B46" s="41" t="s">
        <v>65</v>
      </c>
      <c r="C46" s="41"/>
      <c r="D46" s="41"/>
      <c r="E46" s="41"/>
      <c r="F46" s="41"/>
      <c r="G46" s="41"/>
      <c r="H46" s="41"/>
      <c r="I46" s="6" t="s">
        <v>15</v>
      </c>
      <c r="J46" s="46">
        <v>1331.52</v>
      </c>
      <c r="K46" s="46"/>
      <c r="L46" s="46"/>
    </row>
    <row r="47" spans="1:23" x14ac:dyDescent="0.25">
      <c r="A47" s="13" t="s">
        <v>66</v>
      </c>
      <c r="B47" s="37" t="s">
        <v>40</v>
      </c>
      <c r="C47" s="37"/>
      <c r="D47" s="37"/>
      <c r="E47" s="37"/>
      <c r="F47" s="37"/>
      <c r="G47" s="37"/>
      <c r="H47" s="37"/>
      <c r="I47" s="6" t="s">
        <v>10</v>
      </c>
      <c r="J47" s="23" t="s">
        <v>67</v>
      </c>
      <c r="K47" s="23"/>
      <c r="L47" s="23"/>
    </row>
    <row r="48" spans="1:23" x14ac:dyDescent="0.25">
      <c r="A48" s="13" t="s">
        <v>68</v>
      </c>
      <c r="B48" s="37" t="s">
        <v>55</v>
      </c>
      <c r="C48" s="37"/>
      <c r="D48" s="37"/>
      <c r="E48" s="37"/>
      <c r="F48" s="37"/>
      <c r="G48" s="37"/>
      <c r="H48" s="37"/>
      <c r="I48" s="6" t="s">
        <v>10</v>
      </c>
      <c r="J48" s="23" t="s">
        <v>56</v>
      </c>
      <c r="K48" s="23"/>
      <c r="L48" s="23"/>
    </row>
    <row r="49" spans="1:12" x14ac:dyDescent="0.25">
      <c r="A49" s="13" t="s">
        <v>69</v>
      </c>
      <c r="B49" s="37" t="s">
        <v>45</v>
      </c>
      <c r="C49" s="37"/>
      <c r="D49" s="37"/>
      <c r="E49" s="37"/>
      <c r="F49" s="37"/>
      <c r="G49" s="37"/>
      <c r="H49" s="37"/>
      <c r="I49" s="6" t="s">
        <v>15</v>
      </c>
      <c r="J49" s="26">
        <f>J46/12/J3</f>
        <v>2.4195377235063233E-2</v>
      </c>
      <c r="K49" s="26"/>
      <c r="L49" s="26"/>
    </row>
    <row r="50" spans="1:12" ht="14.25" customHeight="1" x14ac:dyDescent="0.25">
      <c r="A50" s="13" t="s">
        <v>70</v>
      </c>
      <c r="B50" s="41" t="s">
        <v>71</v>
      </c>
      <c r="C50" s="41"/>
      <c r="D50" s="41"/>
      <c r="E50" s="41"/>
      <c r="F50" s="41"/>
      <c r="G50" s="41"/>
      <c r="H50" s="41"/>
      <c r="I50" s="6" t="s">
        <v>15</v>
      </c>
      <c r="J50" s="46">
        <v>14269.32</v>
      </c>
      <c r="K50" s="46"/>
      <c r="L50" s="46"/>
    </row>
    <row r="51" spans="1:12" x14ac:dyDescent="0.25">
      <c r="A51" s="13" t="s">
        <v>72</v>
      </c>
      <c r="B51" s="37" t="s">
        <v>40</v>
      </c>
      <c r="C51" s="37"/>
      <c r="D51" s="37"/>
      <c r="E51" s="37"/>
      <c r="F51" s="37"/>
      <c r="G51" s="37"/>
      <c r="H51" s="37"/>
      <c r="I51" s="6" t="s">
        <v>10</v>
      </c>
      <c r="J51" s="23" t="s">
        <v>73</v>
      </c>
      <c r="K51" s="23"/>
      <c r="L51" s="23"/>
    </row>
    <row r="52" spans="1:12" x14ac:dyDescent="0.25">
      <c r="A52" s="13" t="s">
        <v>74</v>
      </c>
      <c r="B52" s="37" t="s">
        <v>75</v>
      </c>
      <c r="C52" s="37"/>
      <c r="D52" s="37"/>
      <c r="E52" s="37"/>
      <c r="F52" s="37"/>
      <c r="G52" s="37"/>
      <c r="H52" s="37"/>
      <c r="I52" s="6" t="s">
        <v>76</v>
      </c>
      <c r="J52" s="23">
        <v>3</v>
      </c>
      <c r="K52" s="23"/>
      <c r="L52" s="23"/>
    </row>
    <row r="53" spans="1:12" x14ac:dyDescent="0.25">
      <c r="A53" s="13" t="s">
        <v>77</v>
      </c>
      <c r="B53" s="37" t="s">
        <v>45</v>
      </c>
      <c r="C53" s="37"/>
      <c r="D53" s="37"/>
      <c r="E53" s="37"/>
      <c r="F53" s="37"/>
      <c r="G53" s="37"/>
      <c r="H53" s="37"/>
      <c r="I53" s="6" t="s">
        <v>15</v>
      </c>
      <c r="J53" s="26">
        <f>J50/12/J52</f>
        <v>396.36999999999995</v>
      </c>
      <c r="K53" s="26"/>
      <c r="L53" s="26"/>
    </row>
    <row r="54" spans="1:12" x14ac:dyDescent="0.25">
      <c r="A54" s="13" t="s">
        <v>78</v>
      </c>
      <c r="B54" s="41" t="s">
        <v>79</v>
      </c>
      <c r="C54" s="41"/>
      <c r="D54" s="41"/>
      <c r="E54" s="41"/>
      <c r="F54" s="41"/>
      <c r="G54" s="41"/>
      <c r="H54" s="41"/>
      <c r="I54" s="6" t="s">
        <v>15</v>
      </c>
      <c r="J54" s="46">
        <f>1960.2+653.4</f>
        <v>2613.6</v>
      </c>
      <c r="K54" s="46"/>
      <c r="L54" s="46"/>
    </row>
    <row r="55" spans="1:12" x14ac:dyDescent="0.25">
      <c r="A55" s="13" t="s">
        <v>80</v>
      </c>
      <c r="B55" s="37" t="s">
        <v>40</v>
      </c>
      <c r="C55" s="37"/>
      <c r="D55" s="37"/>
      <c r="E55" s="37"/>
      <c r="F55" s="37"/>
      <c r="G55" s="37"/>
      <c r="H55" s="37"/>
      <c r="I55" s="6" t="s">
        <v>10</v>
      </c>
      <c r="J55" s="23" t="str">
        <f>J43</f>
        <v>круглосуточно</v>
      </c>
      <c r="K55" s="23"/>
      <c r="L55" s="23"/>
    </row>
    <row r="56" spans="1:12" x14ac:dyDescent="0.25">
      <c r="A56" s="13" t="s">
        <v>81</v>
      </c>
      <c r="B56" s="37" t="s">
        <v>55</v>
      </c>
      <c r="C56" s="37"/>
      <c r="D56" s="37"/>
      <c r="E56" s="37"/>
      <c r="F56" s="37"/>
      <c r="G56" s="37"/>
      <c r="H56" s="37"/>
      <c r="I56" s="6" t="s">
        <v>10</v>
      </c>
      <c r="J56" s="23" t="s">
        <v>56</v>
      </c>
      <c r="K56" s="23"/>
      <c r="L56" s="23"/>
    </row>
    <row r="57" spans="1:12" x14ac:dyDescent="0.25">
      <c r="A57" s="13" t="s">
        <v>82</v>
      </c>
      <c r="B57" s="37" t="s">
        <v>45</v>
      </c>
      <c r="C57" s="37"/>
      <c r="D57" s="37"/>
      <c r="E57" s="37"/>
      <c r="F57" s="37"/>
      <c r="G57" s="37"/>
      <c r="H57" s="37"/>
      <c r="I57" s="6" t="s">
        <v>15</v>
      </c>
      <c r="J57" s="26">
        <f>J54/12/J3</f>
        <v>4.7492368076755338E-2</v>
      </c>
      <c r="K57" s="26"/>
      <c r="L57" s="26"/>
    </row>
    <row r="58" spans="1:12" x14ac:dyDescent="0.25">
      <c r="A58" s="13" t="s">
        <v>83</v>
      </c>
      <c r="B58" s="41" t="s">
        <v>84</v>
      </c>
      <c r="C58" s="41"/>
      <c r="D58" s="41"/>
      <c r="E58" s="41"/>
      <c r="F58" s="41"/>
      <c r="G58" s="41"/>
      <c r="H58" s="41"/>
      <c r="I58" s="6" t="s">
        <v>15</v>
      </c>
      <c r="J58" s="21"/>
      <c r="K58" s="21"/>
      <c r="L58" s="21"/>
    </row>
    <row r="59" spans="1:12" x14ac:dyDescent="0.25">
      <c r="A59" s="13" t="s">
        <v>85</v>
      </c>
      <c r="B59" s="37" t="s">
        <v>40</v>
      </c>
      <c r="C59" s="37"/>
      <c r="D59" s="37"/>
      <c r="E59" s="37"/>
      <c r="F59" s="37"/>
      <c r="G59" s="37"/>
      <c r="H59" s="37"/>
      <c r="I59" s="6" t="s">
        <v>10</v>
      </c>
      <c r="J59" s="23" t="s">
        <v>41</v>
      </c>
      <c r="K59" s="23"/>
      <c r="L59" s="23"/>
    </row>
    <row r="60" spans="1:12" x14ac:dyDescent="0.25">
      <c r="A60" s="13" t="s">
        <v>86</v>
      </c>
      <c r="B60" s="37" t="s">
        <v>55</v>
      </c>
      <c r="C60" s="37"/>
      <c r="D60" s="37"/>
      <c r="E60" s="37"/>
      <c r="F60" s="37"/>
      <c r="G60" s="37"/>
      <c r="H60" s="37"/>
      <c r="I60" s="6" t="s">
        <v>10</v>
      </c>
      <c r="J60" s="23" t="s">
        <v>43</v>
      </c>
      <c r="K60" s="23"/>
      <c r="L60" s="23"/>
    </row>
    <row r="61" spans="1:12" x14ac:dyDescent="0.25">
      <c r="A61" s="13" t="s">
        <v>87</v>
      </c>
      <c r="B61" s="37" t="s">
        <v>45</v>
      </c>
      <c r="C61" s="37"/>
      <c r="D61" s="37"/>
      <c r="E61" s="37"/>
      <c r="F61" s="37"/>
      <c r="G61" s="37"/>
      <c r="H61" s="37"/>
      <c r="I61" s="6" t="s">
        <v>15</v>
      </c>
      <c r="J61" s="45">
        <f>J58/12/J3</f>
        <v>0</v>
      </c>
      <c r="K61" s="45"/>
      <c r="L61" s="45"/>
    </row>
    <row r="62" spans="1:12" x14ac:dyDescent="0.25">
      <c r="A62" s="10" t="s">
        <v>88</v>
      </c>
      <c r="B62" s="41" t="s">
        <v>89</v>
      </c>
      <c r="C62" s="41"/>
      <c r="D62" s="41"/>
      <c r="E62" s="41"/>
      <c r="F62" s="41"/>
      <c r="G62" s="41"/>
      <c r="H62" s="41"/>
      <c r="I62" s="6" t="s">
        <v>15</v>
      </c>
      <c r="J62" s="21">
        <v>54472.54</v>
      </c>
      <c r="K62" s="21"/>
      <c r="L62" s="21"/>
    </row>
    <row r="63" spans="1:12" x14ac:dyDescent="0.25">
      <c r="A63" s="10" t="s">
        <v>90</v>
      </c>
      <c r="B63" s="37" t="s">
        <v>40</v>
      </c>
      <c r="C63" s="37"/>
      <c r="D63" s="37"/>
      <c r="E63" s="37"/>
      <c r="F63" s="37"/>
      <c r="G63" s="37"/>
      <c r="H63" s="37"/>
      <c r="I63" s="6" t="s">
        <v>10</v>
      </c>
      <c r="J63" s="23" t="str">
        <f>J55</f>
        <v>круглосуточно</v>
      </c>
      <c r="K63" s="23"/>
      <c r="L63" s="23"/>
    </row>
    <row r="64" spans="1:12" x14ac:dyDescent="0.25">
      <c r="A64" s="10" t="s">
        <v>91</v>
      </c>
      <c r="B64" s="37" t="s">
        <v>92</v>
      </c>
      <c r="C64" s="37"/>
      <c r="D64" s="37"/>
      <c r="E64" s="37"/>
      <c r="F64" s="37"/>
      <c r="G64" s="37"/>
      <c r="H64" s="37"/>
      <c r="I64" s="6" t="s">
        <v>76</v>
      </c>
      <c r="J64" s="23">
        <v>2</v>
      </c>
      <c r="K64" s="23"/>
      <c r="L64" s="23"/>
    </row>
    <row r="65" spans="1:12" x14ac:dyDescent="0.25">
      <c r="A65" s="10" t="s">
        <v>93</v>
      </c>
      <c r="B65" s="37" t="s">
        <v>45</v>
      </c>
      <c r="C65" s="37"/>
      <c r="D65" s="37"/>
      <c r="E65" s="37"/>
      <c r="F65" s="37"/>
      <c r="G65" s="37"/>
      <c r="H65" s="37"/>
      <c r="I65" s="6" t="s">
        <v>15</v>
      </c>
      <c r="J65" s="26">
        <f>J62/J64/12</f>
        <v>2269.6891666666666</v>
      </c>
      <c r="K65" s="26"/>
      <c r="L65" s="26"/>
    </row>
    <row r="66" spans="1:12" x14ac:dyDescent="0.25">
      <c r="A66" s="10" t="s">
        <v>94</v>
      </c>
      <c r="B66" s="41" t="s">
        <v>95</v>
      </c>
      <c r="C66" s="41"/>
      <c r="D66" s="41"/>
      <c r="E66" s="41"/>
      <c r="F66" s="41"/>
      <c r="G66" s="41"/>
      <c r="H66" s="41"/>
      <c r="I66" s="6" t="s">
        <v>15</v>
      </c>
      <c r="J66" s="21">
        <v>67630.039999999994</v>
      </c>
      <c r="K66" s="21"/>
      <c r="L66" s="21"/>
    </row>
    <row r="67" spans="1:12" x14ac:dyDescent="0.25">
      <c r="A67" s="10" t="s">
        <v>96</v>
      </c>
      <c r="B67" s="37" t="s">
        <v>40</v>
      </c>
      <c r="C67" s="37"/>
      <c r="D67" s="37"/>
      <c r="E67" s="37"/>
      <c r="F67" s="37"/>
      <c r="G67" s="37"/>
      <c r="H67" s="37"/>
      <c r="I67" s="6" t="s">
        <v>10</v>
      </c>
      <c r="J67" s="23" t="str">
        <f>J51</f>
        <v>ежемесячно</v>
      </c>
      <c r="K67" s="23"/>
      <c r="L67" s="23"/>
    </row>
    <row r="68" spans="1:12" x14ac:dyDescent="0.25">
      <c r="A68" s="10" t="s">
        <v>97</v>
      </c>
      <c r="B68" s="37" t="s">
        <v>55</v>
      </c>
      <c r="C68" s="37"/>
      <c r="D68" s="37"/>
      <c r="E68" s="37"/>
      <c r="F68" s="37"/>
      <c r="G68" s="37"/>
      <c r="H68" s="37"/>
      <c r="I68" s="6" t="s">
        <v>10</v>
      </c>
      <c r="J68" s="23" t="str">
        <f>J60</f>
        <v>м2</v>
      </c>
      <c r="K68" s="23"/>
      <c r="L68" s="23"/>
    </row>
    <row r="69" spans="1:12" x14ac:dyDescent="0.25">
      <c r="A69" s="10" t="s">
        <v>98</v>
      </c>
      <c r="B69" s="37" t="s">
        <v>45</v>
      </c>
      <c r="C69" s="37"/>
      <c r="D69" s="37"/>
      <c r="E69" s="37"/>
      <c r="F69" s="37"/>
      <c r="G69" s="37"/>
      <c r="H69" s="37"/>
      <c r="I69" s="6" t="s">
        <v>15</v>
      </c>
      <c r="J69" s="26">
        <f>J66/12/J3</f>
        <v>1.2289220816979212</v>
      </c>
      <c r="K69" s="26"/>
      <c r="L69" s="26"/>
    </row>
    <row r="70" spans="1:12" x14ac:dyDescent="0.25">
      <c r="A70" s="10" t="s">
        <v>99</v>
      </c>
      <c r="B70" s="41" t="s">
        <v>100</v>
      </c>
      <c r="C70" s="41"/>
      <c r="D70" s="41"/>
      <c r="E70" s="41"/>
      <c r="F70" s="41"/>
      <c r="G70" s="41"/>
      <c r="H70" s="41"/>
      <c r="I70" s="6" t="s">
        <v>15</v>
      </c>
      <c r="J70" s="21">
        <v>15001.08</v>
      </c>
      <c r="K70" s="21"/>
      <c r="L70" s="21"/>
    </row>
    <row r="71" spans="1:12" x14ac:dyDescent="0.25">
      <c r="A71" s="10" t="s">
        <v>101</v>
      </c>
      <c r="B71" s="37" t="s">
        <v>40</v>
      </c>
      <c r="C71" s="37"/>
      <c r="D71" s="37"/>
      <c r="E71" s="37"/>
      <c r="F71" s="37"/>
      <c r="G71" s="37"/>
      <c r="H71" s="37"/>
      <c r="I71" s="6" t="s">
        <v>10</v>
      </c>
      <c r="J71" s="23" t="str">
        <f>J67</f>
        <v>ежемесячно</v>
      </c>
      <c r="K71" s="23"/>
      <c r="L71" s="23"/>
    </row>
    <row r="72" spans="1:12" x14ac:dyDescent="0.25">
      <c r="A72" s="10" t="s">
        <v>102</v>
      </c>
      <c r="B72" s="37" t="s">
        <v>55</v>
      </c>
      <c r="C72" s="37"/>
      <c r="D72" s="37"/>
      <c r="E72" s="37"/>
      <c r="F72" s="37"/>
      <c r="G72" s="37"/>
      <c r="H72" s="37"/>
      <c r="I72" s="6" t="s">
        <v>10</v>
      </c>
      <c r="J72" s="23" t="str">
        <f>J68</f>
        <v>м2</v>
      </c>
      <c r="K72" s="23"/>
      <c r="L72" s="23"/>
    </row>
    <row r="73" spans="1:12" x14ac:dyDescent="0.25">
      <c r="A73" s="10" t="s">
        <v>103</v>
      </c>
      <c r="B73" s="37" t="s">
        <v>45</v>
      </c>
      <c r="C73" s="37"/>
      <c r="D73" s="37"/>
      <c r="E73" s="37"/>
      <c r="F73" s="37"/>
      <c r="G73" s="37"/>
      <c r="H73" s="37"/>
      <c r="I73" s="6" t="s">
        <v>15</v>
      </c>
      <c r="J73" s="26">
        <f>J70/12/J3</f>
        <v>0.27258831225468816</v>
      </c>
      <c r="K73" s="26"/>
      <c r="L73" s="26"/>
    </row>
    <row r="74" spans="1:12" x14ac:dyDescent="0.25">
      <c r="A74" s="10" t="s">
        <v>104</v>
      </c>
      <c r="B74" s="41" t="s">
        <v>105</v>
      </c>
      <c r="C74" s="41"/>
      <c r="D74" s="41"/>
      <c r="E74" s="41"/>
      <c r="F74" s="41"/>
      <c r="G74" s="41"/>
      <c r="H74" s="41"/>
      <c r="I74" s="6" t="s">
        <v>15</v>
      </c>
      <c r="J74" s="21">
        <v>19210.16</v>
      </c>
      <c r="K74" s="21"/>
      <c r="L74" s="21"/>
    </row>
    <row r="75" spans="1:12" x14ac:dyDescent="0.25">
      <c r="A75" s="10" t="s">
        <v>106</v>
      </c>
      <c r="B75" s="37" t="s">
        <v>40</v>
      </c>
      <c r="C75" s="37"/>
      <c r="D75" s="37"/>
      <c r="E75" s="37"/>
      <c r="F75" s="37"/>
      <c r="G75" s="37"/>
      <c r="H75" s="37"/>
      <c r="I75" s="6" t="s">
        <v>10</v>
      </c>
      <c r="J75" s="23" t="s">
        <v>41</v>
      </c>
      <c r="K75" s="23"/>
      <c r="L75" s="23"/>
    </row>
    <row r="76" spans="1:12" x14ac:dyDescent="0.25">
      <c r="A76" s="10" t="s">
        <v>107</v>
      </c>
      <c r="B76" s="37" t="s">
        <v>108</v>
      </c>
      <c r="C76" s="37"/>
      <c r="D76" s="37"/>
      <c r="E76" s="37"/>
      <c r="F76" s="37"/>
      <c r="G76" s="37"/>
      <c r="H76" s="37"/>
      <c r="I76" s="6" t="s">
        <v>76</v>
      </c>
      <c r="J76" s="23">
        <v>2</v>
      </c>
      <c r="K76" s="23"/>
      <c r="L76" s="23"/>
    </row>
    <row r="77" spans="1:12" x14ac:dyDescent="0.25">
      <c r="A77" s="10" t="s">
        <v>109</v>
      </c>
      <c r="B77" s="37" t="s">
        <v>45</v>
      </c>
      <c r="C77" s="37"/>
      <c r="D77" s="37"/>
      <c r="E77" s="37"/>
      <c r="F77" s="37"/>
      <c r="G77" s="37"/>
      <c r="H77" s="37"/>
      <c r="I77" s="6" t="s">
        <v>15</v>
      </c>
      <c r="J77" s="26">
        <f>J74/2/12</f>
        <v>800.42333333333329</v>
      </c>
      <c r="K77" s="26"/>
      <c r="L77" s="26"/>
    </row>
    <row r="78" spans="1:12" x14ac:dyDescent="0.25">
      <c r="A78" s="10" t="s">
        <v>110</v>
      </c>
      <c r="B78" s="41" t="s">
        <v>111</v>
      </c>
      <c r="C78" s="41"/>
      <c r="D78" s="41"/>
      <c r="E78" s="41"/>
      <c r="F78" s="41"/>
      <c r="G78" s="41"/>
      <c r="H78" s="41"/>
      <c r="I78" s="6" t="s">
        <v>15</v>
      </c>
      <c r="J78" s="21">
        <v>15008.29</v>
      </c>
      <c r="K78" s="21"/>
      <c r="L78" s="21"/>
    </row>
    <row r="79" spans="1:12" x14ac:dyDescent="0.25">
      <c r="A79" s="10" t="s">
        <v>112</v>
      </c>
      <c r="B79" s="37" t="s">
        <v>40</v>
      </c>
      <c r="C79" s="37"/>
      <c r="D79" s="37"/>
      <c r="E79" s="37"/>
      <c r="F79" s="37"/>
      <c r="G79" s="37"/>
      <c r="H79" s="37"/>
      <c r="I79" s="6" t="s">
        <v>10</v>
      </c>
      <c r="J79" s="23" t="str">
        <f>J71</f>
        <v>ежемесячно</v>
      </c>
      <c r="K79" s="23"/>
      <c r="L79" s="23"/>
    </row>
    <row r="80" spans="1:12" x14ac:dyDescent="0.25">
      <c r="A80" s="10" t="s">
        <v>113</v>
      </c>
      <c r="B80" s="37" t="s">
        <v>55</v>
      </c>
      <c r="C80" s="37"/>
      <c r="D80" s="37"/>
      <c r="E80" s="37"/>
      <c r="F80" s="37"/>
      <c r="G80" s="37"/>
      <c r="H80" s="37"/>
      <c r="I80" s="6" t="s">
        <v>10</v>
      </c>
      <c r="J80" s="23" t="s">
        <v>43</v>
      </c>
      <c r="K80" s="23"/>
      <c r="L80" s="23"/>
    </row>
    <row r="81" spans="1:12" x14ac:dyDescent="0.25">
      <c r="A81" s="10" t="s">
        <v>114</v>
      </c>
      <c r="B81" s="37" t="s">
        <v>45</v>
      </c>
      <c r="C81" s="37"/>
      <c r="D81" s="37"/>
      <c r="E81" s="37"/>
      <c r="F81" s="37"/>
      <c r="G81" s="37"/>
      <c r="H81" s="37"/>
      <c r="I81" s="6" t="s">
        <v>15</v>
      </c>
      <c r="J81" s="26">
        <f>J78/12/J3</f>
        <v>0.27271932693705481</v>
      </c>
      <c r="K81" s="26"/>
      <c r="L81" s="26"/>
    </row>
    <row r="82" spans="1:12" x14ac:dyDescent="0.25">
      <c r="A82" s="10" t="s">
        <v>115</v>
      </c>
      <c r="B82" s="41" t="s">
        <v>116</v>
      </c>
      <c r="C82" s="41"/>
      <c r="D82" s="41"/>
      <c r="E82" s="41"/>
      <c r="F82" s="41"/>
      <c r="G82" s="41"/>
      <c r="H82" s="41"/>
      <c r="I82" s="6" t="s">
        <v>15</v>
      </c>
      <c r="J82" s="21">
        <v>5577.64</v>
      </c>
      <c r="K82" s="21"/>
      <c r="L82" s="21"/>
    </row>
    <row r="83" spans="1:12" x14ac:dyDescent="0.25">
      <c r="A83" s="10" t="s">
        <v>117</v>
      </c>
      <c r="B83" s="37" t="s">
        <v>40</v>
      </c>
      <c r="C83" s="37"/>
      <c r="D83" s="37"/>
      <c r="E83" s="37"/>
      <c r="F83" s="37"/>
      <c r="G83" s="37"/>
      <c r="H83" s="37"/>
      <c r="I83" s="6" t="s">
        <v>10</v>
      </c>
      <c r="J83" s="23" t="str">
        <f>J79</f>
        <v>ежемесячно</v>
      </c>
      <c r="K83" s="23"/>
      <c r="L83" s="23"/>
    </row>
    <row r="84" spans="1:12" x14ac:dyDescent="0.25">
      <c r="A84" s="10" t="s">
        <v>118</v>
      </c>
      <c r="B84" s="37" t="s">
        <v>119</v>
      </c>
      <c r="C84" s="37"/>
      <c r="D84" s="37"/>
      <c r="E84" s="37"/>
      <c r="F84" s="37"/>
      <c r="G84" s="37"/>
      <c r="H84" s="37"/>
      <c r="I84" s="6" t="s">
        <v>76</v>
      </c>
      <c r="J84" s="23">
        <v>1</v>
      </c>
      <c r="K84" s="23"/>
      <c r="L84" s="23"/>
    </row>
    <row r="85" spans="1:12" x14ac:dyDescent="0.25">
      <c r="A85" s="10" t="s">
        <v>120</v>
      </c>
      <c r="B85" s="37" t="s">
        <v>45</v>
      </c>
      <c r="C85" s="37"/>
      <c r="D85" s="37"/>
      <c r="E85" s="37"/>
      <c r="F85" s="37"/>
      <c r="G85" s="37"/>
      <c r="H85" s="37"/>
      <c r="I85" s="6" t="s">
        <v>15</v>
      </c>
      <c r="J85" s="26">
        <f>J82/12</f>
        <v>464.80333333333334</v>
      </c>
      <c r="K85" s="26"/>
      <c r="L85" s="26"/>
    </row>
    <row r="86" spans="1:12" ht="14.25" customHeight="1" x14ac:dyDescent="0.25">
      <c r="A86" s="10" t="s">
        <v>121</v>
      </c>
      <c r="B86" s="41" t="s">
        <v>122</v>
      </c>
      <c r="C86" s="41"/>
      <c r="D86" s="41"/>
      <c r="E86" s="41"/>
      <c r="F86" s="41"/>
      <c r="G86" s="41"/>
      <c r="H86" s="41"/>
      <c r="I86" s="6" t="s">
        <v>15</v>
      </c>
      <c r="J86" s="21">
        <f>J89*12*J3</f>
        <v>0</v>
      </c>
      <c r="K86" s="21"/>
      <c r="L86" s="21"/>
    </row>
    <row r="87" spans="1:12" ht="15" customHeight="1" x14ac:dyDescent="0.25">
      <c r="A87" s="10" t="s">
        <v>123</v>
      </c>
      <c r="B87" s="37" t="s">
        <v>40</v>
      </c>
      <c r="C87" s="37"/>
      <c r="D87" s="37"/>
      <c r="E87" s="37"/>
      <c r="F87" s="37"/>
      <c r="G87" s="37"/>
      <c r="H87" s="37"/>
      <c r="I87" s="6" t="s">
        <v>10</v>
      </c>
      <c r="J87" s="23" t="str">
        <f>J83</f>
        <v>ежемесячно</v>
      </c>
      <c r="K87" s="23"/>
      <c r="L87" s="23"/>
    </row>
    <row r="88" spans="1:12" ht="15" customHeight="1" x14ac:dyDescent="0.25">
      <c r="A88" s="10" t="s">
        <v>124</v>
      </c>
      <c r="B88" s="37" t="s">
        <v>55</v>
      </c>
      <c r="C88" s="37"/>
      <c r="D88" s="37"/>
      <c r="E88" s="37"/>
      <c r="F88" s="37"/>
      <c r="G88" s="37"/>
      <c r="H88" s="37"/>
      <c r="I88" s="6" t="s">
        <v>10</v>
      </c>
      <c r="J88" s="23" t="s">
        <v>43</v>
      </c>
      <c r="K88" s="23"/>
      <c r="L88" s="23"/>
    </row>
    <row r="89" spans="1:12" ht="15" customHeight="1" x14ac:dyDescent="0.25">
      <c r="A89" s="10" t="s">
        <v>125</v>
      </c>
      <c r="B89" s="37" t="s">
        <v>45</v>
      </c>
      <c r="C89" s="37"/>
      <c r="D89" s="37"/>
      <c r="E89" s="37"/>
      <c r="F89" s="37"/>
      <c r="G89" s="37"/>
      <c r="H89" s="37"/>
      <c r="I89" s="6" t="s">
        <v>15</v>
      </c>
      <c r="J89" s="26">
        <v>0</v>
      </c>
      <c r="K89" s="26"/>
      <c r="L89" s="26"/>
    </row>
    <row r="90" spans="1:12" x14ac:dyDescent="0.25">
      <c r="A90" s="10" t="s">
        <v>126</v>
      </c>
      <c r="B90" s="41" t="s">
        <v>127</v>
      </c>
      <c r="C90" s="41"/>
      <c r="D90" s="41"/>
      <c r="E90" s="41"/>
      <c r="F90" s="41"/>
      <c r="G90" s="41"/>
      <c r="H90" s="41"/>
      <c r="I90" s="6" t="s">
        <v>15</v>
      </c>
      <c r="J90" s="21">
        <f>J93*12*J3</f>
        <v>0</v>
      </c>
      <c r="K90" s="21"/>
      <c r="L90" s="21"/>
    </row>
    <row r="91" spans="1:12" x14ac:dyDescent="0.25">
      <c r="A91" s="10" t="s">
        <v>128</v>
      </c>
      <c r="B91" s="37" t="s">
        <v>40</v>
      </c>
      <c r="C91" s="37"/>
      <c r="D91" s="37"/>
      <c r="E91" s="37"/>
      <c r="F91" s="37"/>
      <c r="G91" s="37"/>
      <c r="H91" s="37"/>
      <c r="I91" s="6" t="s">
        <v>10</v>
      </c>
      <c r="J91" s="23" t="str">
        <f>J87</f>
        <v>ежемесячно</v>
      </c>
      <c r="K91" s="23"/>
      <c r="L91" s="23"/>
    </row>
    <row r="92" spans="1:12" x14ac:dyDescent="0.25">
      <c r="A92" s="10" t="s">
        <v>129</v>
      </c>
      <c r="B92" s="37" t="s">
        <v>55</v>
      </c>
      <c r="C92" s="37"/>
      <c r="D92" s="37"/>
      <c r="E92" s="37"/>
      <c r="F92" s="37"/>
      <c r="G92" s="37"/>
      <c r="H92" s="37"/>
      <c r="I92" s="6" t="s">
        <v>10</v>
      </c>
      <c r="J92" s="23" t="str">
        <f>J88</f>
        <v>м2</v>
      </c>
      <c r="K92" s="23"/>
      <c r="L92" s="23"/>
    </row>
    <row r="93" spans="1:12" x14ac:dyDescent="0.25">
      <c r="A93" s="10" t="s">
        <v>130</v>
      </c>
      <c r="B93" s="37" t="s">
        <v>45</v>
      </c>
      <c r="C93" s="37"/>
      <c r="D93" s="37"/>
      <c r="E93" s="37"/>
      <c r="F93" s="37"/>
      <c r="G93" s="37"/>
      <c r="H93" s="37"/>
      <c r="I93" s="6" t="s">
        <v>15</v>
      </c>
      <c r="J93" s="26">
        <v>0</v>
      </c>
      <c r="K93" s="26"/>
      <c r="L93" s="26"/>
    </row>
    <row r="94" spans="1:12" x14ac:dyDescent="0.25">
      <c r="A94" s="10" t="s">
        <v>131</v>
      </c>
      <c r="B94" s="41" t="s">
        <v>132</v>
      </c>
      <c r="C94" s="41"/>
      <c r="D94" s="41"/>
      <c r="E94" s="41"/>
      <c r="F94" s="41"/>
      <c r="G94" s="41"/>
      <c r="H94" s="41"/>
      <c r="I94" s="6" t="s">
        <v>15</v>
      </c>
      <c r="J94" s="21">
        <f>J97*6*J3</f>
        <v>0</v>
      </c>
      <c r="K94" s="21"/>
      <c r="L94" s="21"/>
    </row>
    <row r="95" spans="1:12" x14ac:dyDescent="0.25">
      <c r="A95" s="10" t="s">
        <v>133</v>
      </c>
      <c r="B95" s="37" t="s">
        <v>40</v>
      </c>
      <c r="C95" s="37"/>
      <c r="D95" s="37"/>
      <c r="E95" s="37"/>
      <c r="F95" s="37"/>
      <c r="G95" s="37"/>
      <c r="H95" s="37"/>
      <c r="I95" s="6" t="s">
        <v>10</v>
      </c>
      <c r="J95" s="23" t="str">
        <f>J63</f>
        <v>круглосуточно</v>
      </c>
      <c r="K95" s="23"/>
      <c r="L95" s="23"/>
    </row>
    <row r="96" spans="1:12" ht="16.5" customHeight="1" x14ac:dyDescent="0.25">
      <c r="A96" s="10" t="s">
        <v>134</v>
      </c>
      <c r="B96" s="37" t="s">
        <v>55</v>
      </c>
      <c r="C96" s="37"/>
      <c r="D96" s="37"/>
      <c r="E96" s="37"/>
      <c r="F96" s="37"/>
      <c r="G96" s="37"/>
      <c r="H96" s="37"/>
      <c r="I96" s="6" t="s">
        <v>10</v>
      </c>
      <c r="J96" s="23" t="str">
        <f>J92</f>
        <v>м2</v>
      </c>
      <c r="K96" s="23"/>
      <c r="L96" s="23"/>
    </row>
    <row r="97" spans="1:12" x14ac:dyDescent="0.25">
      <c r="A97" s="10" t="s">
        <v>135</v>
      </c>
      <c r="B97" s="37" t="s">
        <v>45</v>
      </c>
      <c r="C97" s="37"/>
      <c r="D97" s="37"/>
      <c r="E97" s="37"/>
      <c r="F97" s="37"/>
      <c r="G97" s="37"/>
      <c r="H97" s="37"/>
      <c r="I97" s="6" t="s">
        <v>15</v>
      </c>
      <c r="J97" s="26">
        <v>0</v>
      </c>
      <c r="K97" s="26"/>
      <c r="L97" s="26"/>
    </row>
    <row r="98" spans="1:12" x14ac:dyDescent="0.25">
      <c r="A98" s="10" t="s">
        <v>136</v>
      </c>
      <c r="B98" s="41" t="s">
        <v>137</v>
      </c>
      <c r="C98" s="41"/>
      <c r="D98" s="41"/>
      <c r="E98" s="41"/>
      <c r="F98" s="41"/>
      <c r="G98" s="41"/>
      <c r="H98" s="41"/>
      <c r="I98" s="6" t="s">
        <v>15</v>
      </c>
      <c r="J98" s="21">
        <f>J101*12*J3</f>
        <v>0</v>
      </c>
      <c r="K98" s="21"/>
      <c r="L98" s="21"/>
    </row>
    <row r="99" spans="1:12" x14ac:dyDescent="0.25">
      <c r="A99" s="10" t="s">
        <v>138</v>
      </c>
      <c r="B99" s="37" t="s">
        <v>40</v>
      </c>
      <c r="C99" s="37"/>
      <c r="D99" s="37"/>
      <c r="E99" s="37"/>
      <c r="F99" s="37"/>
      <c r="G99" s="37"/>
      <c r="H99" s="37"/>
      <c r="I99" s="6" t="s">
        <v>10</v>
      </c>
      <c r="J99" s="23" t="str">
        <f>J95</f>
        <v>круглосуточно</v>
      </c>
      <c r="K99" s="23"/>
      <c r="L99" s="23"/>
    </row>
    <row r="100" spans="1:12" x14ac:dyDescent="0.25">
      <c r="A100" s="10" t="s">
        <v>139</v>
      </c>
      <c r="B100" s="37" t="s">
        <v>55</v>
      </c>
      <c r="C100" s="37"/>
      <c r="D100" s="37"/>
      <c r="E100" s="37"/>
      <c r="F100" s="37"/>
      <c r="G100" s="37"/>
      <c r="H100" s="37"/>
      <c r="I100" s="6" t="s">
        <v>10</v>
      </c>
      <c r="J100" s="23" t="str">
        <f>J96</f>
        <v>м2</v>
      </c>
      <c r="K100" s="23"/>
      <c r="L100" s="23"/>
    </row>
    <row r="101" spans="1:12" x14ac:dyDescent="0.25">
      <c r="A101" s="10" t="s">
        <v>140</v>
      </c>
      <c r="B101" s="37" t="s">
        <v>45</v>
      </c>
      <c r="C101" s="37"/>
      <c r="D101" s="37"/>
      <c r="E101" s="37"/>
      <c r="F101" s="37"/>
      <c r="G101" s="37"/>
      <c r="H101" s="37"/>
      <c r="I101" s="6" t="s">
        <v>15</v>
      </c>
      <c r="J101" s="26">
        <v>0</v>
      </c>
      <c r="K101" s="26"/>
      <c r="L101" s="26"/>
    </row>
    <row r="102" spans="1:12" x14ac:dyDescent="0.25">
      <c r="A102" s="10" t="s">
        <v>141</v>
      </c>
      <c r="B102" s="42" t="s">
        <v>142</v>
      </c>
      <c r="C102" s="43"/>
      <c r="D102" s="43"/>
      <c r="E102" s="43"/>
      <c r="F102" s="43"/>
      <c r="G102" s="43"/>
      <c r="H102" s="44"/>
      <c r="I102" s="6" t="str">
        <f>I101</f>
        <v>руб.</v>
      </c>
      <c r="J102" s="38">
        <v>0</v>
      </c>
      <c r="K102" s="39"/>
      <c r="L102" s="40"/>
    </row>
    <row r="103" spans="1:12" x14ac:dyDescent="0.25">
      <c r="A103" s="10" t="s">
        <v>143</v>
      </c>
      <c r="B103" s="37" t="s">
        <v>40</v>
      </c>
      <c r="C103" s="37"/>
      <c r="D103" s="37"/>
      <c r="E103" s="37"/>
      <c r="F103" s="37"/>
      <c r="G103" s="37"/>
      <c r="H103" s="37"/>
      <c r="I103" s="6"/>
      <c r="J103" s="38" t="str">
        <f>J99</f>
        <v>круглосуточно</v>
      </c>
      <c r="K103" s="39"/>
      <c r="L103" s="40"/>
    </row>
    <row r="104" spans="1:12" x14ac:dyDescent="0.25">
      <c r="A104" s="10" t="s">
        <v>144</v>
      </c>
      <c r="B104" s="37" t="s">
        <v>55</v>
      </c>
      <c r="C104" s="37"/>
      <c r="D104" s="37"/>
      <c r="E104" s="37"/>
      <c r="F104" s="37"/>
      <c r="G104" s="37"/>
      <c r="H104" s="37"/>
      <c r="I104" s="6"/>
      <c r="J104" s="38"/>
      <c r="K104" s="39"/>
      <c r="L104" s="40"/>
    </row>
    <row r="105" spans="1:12" x14ac:dyDescent="0.25">
      <c r="A105" s="10" t="s">
        <v>145</v>
      </c>
      <c r="B105" s="37" t="s">
        <v>45</v>
      </c>
      <c r="C105" s="37"/>
      <c r="D105" s="37"/>
      <c r="E105" s="37"/>
      <c r="F105" s="37"/>
      <c r="G105" s="37"/>
      <c r="H105" s="37"/>
      <c r="I105" s="6" t="str">
        <f>I102</f>
        <v>руб.</v>
      </c>
      <c r="J105" s="38">
        <v>0</v>
      </c>
      <c r="K105" s="39"/>
      <c r="L105" s="40"/>
    </row>
    <row r="106" spans="1:12" x14ac:dyDescent="0.25">
      <c r="A106" s="10" t="s">
        <v>146</v>
      </c>
      <c r="B106" s="41" t="s">
        <v>147</v>
      </c>
      <c r="C106" s="41"/>
      <c r="D106" s="41"/>
      <c r="E106" s="41"/>
      <c r="F106" s="41"/>
      <c r="G106" s="41"/>
      <c r="H106" s="41"/>
      <c r="I106" s="6" t="s">
        <v>15</v>
      </c>
      <c r="J106" s="21">
        <v>153039.56</v>
      </c>
      <c r="K106" s="21"/>
      <c r="L106" s="21"/>
    </row>
    <row r="107" spans="1:12" x14ac:dyDescent="0.25">
      <c r="A107" s="10" t="s">
        <v>148</v>
      </c>
      <c r="B107" s="37" t="s">
        <v>40</v>
      </c>
      <c r="C107" s="37"/>
      <c r="D107" s="37"/>
      <c r="E107" s="37"/>
      <c r="F107" s="37"/>
      <c r="G107" s="37"/>
      <c r="H107" s="37"/>
      <c r="I107" s="6" t="s">
        <v>10</v>
      </c>
      <c r="J107" s="23"/>
      <c r="K107" s="23"/>
      <c r="L107" s="23"/>
    </row>
    <row r="108" spans="1:12" x14ac:dyDescent="0.25">
      <c r="A108" s="10" t="s">
        <v>149</v>
      </c>
      <c r="B108" s="37" t="s">
        <v>55</v>
      </c>
      <c r="C108" s="37"/>
      <c r="D108" s="37"/>
      <c r="E108" s="37"/>
      <c r="F108" s="37"/>
      <c r="G108" s="37"/>
      <c r="H108" s="37"/>
      <c r="I108" s="6" t="s">
        <v>10</v>
      </c>
      <c r="J108" s="23" t="str">
        <f>J100</f>
        <v>м2</v>
      </c>
      <c r="K108" s="23"/>
      <c r="L108" s="23"/>
    </row>
    <row r="109" spans="1:12" x14ac:dyDescent="0.25">
      <c r="A109" s="10" t="s">
        <v>150</v>
      </c>
      <c r="B109" s="37" t="s">
        <v>45</v>
      </c>
      <c r="C109" s="37"/>
      <c r="D109" s="37"/>
      <c r="E109" s="37"/>
      <c r="F109" s="37"/>
      <c r="G109" s="37"/>
      <c r="H109" s="37"/>
      <c r="I109" s="6" t="s">
        <v>15</v>
      </c>
      <c r="J109" s="26">
        <f>J106/12/J3</f>
        <v>2.7809194650385232</v>
      </c>
      <c r="K109" s="26"/>
      <c r="L109" s="26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28" t="s">
        <v>151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30"/>
    </row>
    <row r="112" spans="1:12" x14ac:dyDescent="0.25">
      <c r="A112" s="14">
        <v>27</v>
      </c>
      <c r="B112" s="31" t="s">
        <v>152</v>
      </c>
      <c r="C112" s="32"/>
      <c r="D112" s="32"/>
      <c r="E112" s="32"/>
      <c r="F112" s="32"/>
      <c r="G112" s="32"/>
      <c r="H112" s="33"/>
      <c r="I112" s="6" t="s">
        <v>153</v>
      </c>
      <c r="J112" s="34"/>
      <c r="K112" s="35"/>
      <c r="L112" s="36"/>
    </row>
    <row r="113" spans="1:17" x14ac:dyDescent="0.25">
      <c r="A113" s="14">
        <v>28</v>
      </c>
      <c r="B113" s="31" t="s">
        <v>154</v>
      </c>
      <c r="C113" s="32"/>
      <c r="D113" s="32"/>
      <c r="E113" s="32"/>
      <c r="F113" s="32"/>
      <c r="G113" s="32"/>
      <c r="H113" s="33"/>
      <c r="I113" s="6" t="s">
        <v>153</v>
      </c>
      <c r="J113" s="34"/>
      <c r="K113" s="35"/>
      <c r="L113" s="36"/>
    </row>
    <row r="114" spans="1:17" x14ac:dyDescent="0.25">
      <c r="A114" s="14">
        <v>29</v>
      </c>
      <c r="B114" s="17" t="s">
        <v>155</v>
      </c>
      <c r="C114" s="17"/>
      <c r="D114" s="17"/>
      <c r="E114" s="17"/>
      <c r="F114" s="17"/>
      <c r="G114" s="17"/>
      <c r="H114" s="17"/>
      <c r="I114" s="6" t="s">
        <v>153</v>
      </c>
      <c r="J114" s="20">
        <v>0</v>
      </c>
      <c r="K114" s="20"/>
      <c r="L114" s="20"/>
    </row>
    <row r="115" spans="1:17" x14ac:dyDescent="0.25">
      <c r="A115" s="14">
        <v>30</v>
      </c>
      <c r="B115" s="17" t="s">
        <v>156</v>
      </c>
      <c r="C115" s="17"/>
      <c r="D115" s="17"/>
      <c r="E115" s="17"/>
      <c r="F115" s="17"/>
      <c r="G115" s="17"/>
      <c r="H115" s="17"/>
      <c r="I115" s="6" t="s">
        <v>15</v>
      </c>
      <c r="J115" s="26"/>
      <c r="K115" s="26"/>
      <c r="L115" s="26"/>
    </row>
    <row r="116" spans="1:17" x14ac:dyDescent="0.25">
      <c r="A116" s="16" t="s">
        <v>157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7" x14ac:dyDescent="0.25">
      <c r="A117" s="14">
        <v>31</v>
      </c>
      <c r="B117" s="17" t="s">
        <v>14</v>
      </c>
      <c r="C117" s="17"/>
      <c r="D117" s="17"/>
      <c r="E117" s="17"/>
      <c r="F117" s="17"/>
      <c r="G117" s="17"/>
      <c r="H117" s="17"/>
      <c r="I117" s="6" t="s">
        <v>15</v>
      </c>
      <c r="J117" s="26">
        <v>0</v>
      </c>
      <c r="K117" s="26"/>
      <c r="L117" s="26"/>
    </row>
    <row r="118" spans="1:17" x14ac:dyDescent="0.25">
      <c r="A118" s="14">
        <v>32</v>
      </c>
      <c r="B118" s="17" t="s">
        <v>16</v>
      </c>
      <c r="C118" s="17"/>
      <c r="D118" s="17"/>
      <c r="E118" s="17"/>
      <c r="F118" s="17"/>
      <c r="G118" s="17"/>
      <c r="H118" s="17"/>
      <c r="I118" s="6" t="s">
        <v>15</v>
      </c>
      <c r="J118" s="21">
        <v>0</v>
      </c>
      <c r="K118" s="21"/>
      <c r="L118" s="21"/>
    </row>
    <row r="119" spans="1:17" x14ac:dyDescent="0.25">
      <c r="A119" s="14">
        <v>33</v>
      </c>
      <c r="B119" s="17" t="s">
        <v>17</v>
      </c>
      <c r="C119" s="17"/>
      <c r="D119" s="17"/>
      <c r="E119" s="17"/>
      <c r="F119" s="17"/>
      <c r="G119" s="17"/>
      <c r="H119" s="17"/>
      <c r="I119" s="6" t="s">
        <v>15</v>
      </c>
      <c r="J119" s="21">
        <f>996699.67+1042453.39+4142313.27+3597909.25+606010.2</f>
        <v>10385385.779999999</v>
      </c>
      <c r="K119" s="21"/>
      <c r="L119" s="21"/>
    </row>
    <row r="120" spans="1:17" x14ac:dyDescent="0.25">
      <c r="A120" s="14">
        <v>34</v>
      </c>
      <c r="B120" s="17" t="s">
        <v>29</v>
      </c>
      <c r="C120" s="17"/>
      <c r="D120" s="17"/>
      <c r="E120" s="17"/>
      <c r="F120" s="17"/>
      <c r="G120" s="17"/>
      <c r="H120" s="17"/>
      <c r="I120" s="6" t="s">
        <v>15</v>
      </c>
      <c r="J120" s="26">
        <v>0</v>
      </c>
      <c r="K120" s="26"/>
      <c r="L120" s="26"/>
    </row>
    <row r="121" spans="1:17" x14ac:dyDescent="0.25">
      <c r="A121" s="14">
        <v>35</v>
      </c>
      <c r="B121" s="17" t="s">
        <v>30</v>
      </c>
      <c r="C121" s="17"/>
      <c r="D121" s="17"/>
      <c r="E121" s="17"/>
      <c r="F121" s="17"/>
      <c r="G121" s="17"/>
      <c r="H121" s="17"/>
      <c r="I121" s="6" t="s">
        <v>15</v>
      </c>
      <c r="J121" s="21">
        <v>0</v>
      </c>
      <c r="K121" s="21"/>
      <c r="L121" s="21"/>
    </row>
    <row r="122" spans="1:17" x14ac:dyDescent="0.25">
      <c r="A122" s="14">
        <v>36</v>
      </c>
      <c r="B122" s="17" t="s">
        <v>31</v>
      </c>
      <c r="C122" s="17"/>
      <c r="D122" s="17"/>
      <c r="E122" s="17"/>
      <c r="F122" s="17"/>
      <c r="G122" s="17"/>
      <c r="H122" s="17"/>
      <c r="I122" s="6" t="s">
        <v>15</v>
      </c>
      <c r="J122" s="21">
        <f>J132+J142+J152+J162+J172</f>
        <v>10717715.080000002</v>
      </c>
      <c r="K122" s="21"/>
      <c r="L122" s="21"/>
    </row>
    <row r="123" spans="1:17" x14ac:dyDescent="0.25">
      <c r="A123" s="16" t="s">
        <v>158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P123" s="27"/>
      <c r="Q123" s="15"/>
    </row>
    <row r="124" spans="1:17" x14ac:dyDescent="0.25">
      <c r="A124" s="14" t="s">
        <v>159</v>
      </c>
      <c r="B124" s="24" t="s">
        <v>160</v>
      </c>
      <c r="C124" s="24"/>
      <c r="D124" s="24"/>
      <c r="E124" s="24"/>
      <c r="F124" s="24"/>
      <c r="G124" s="24"/>
      <c r="H124" s="24"/>
      <c r="I124" s="13" t="s">
        <v>161</v>
      </c>
      <c r="J124" s="25" t="s">
        <v>162</v>
      </c>
      <c r="K124" s="25"/>
      <c r="L124" s="25"/>
      <c r="P124" s="15"/>
      <c r="Q124" s="15"/>
    </row>
    <row r="125" spans="1:17" x14ac:dyDescent="0.25">
      <c r="A125" s="14" t="s">
        <v>163</v>
      </c>
      <c r="B125" s="17" t="s">
        <v>55</v>
      </c>
      <c r="C125" s="17"/>
      <c r="D125" s="17"/>
      <c r="E125" s="17"/>
      <c r="F125" s="17"/>
      <c r="G125" s="17"/>
      <c r="H125" s="17"/>
      <c r="I125" s="13" t="s">
        <v>161</v>
      </c>
      <c r="J125" s="23" t="s">
        <v>164</v>
      </c>
      <c r="K125" s="23"/>
      <c r="L125" s="23"/>
    </row>
    <row r="126" spans="1:17" x14ac:dyDescent="0.25">
      <c r="A126" s="14" t="s">
        <v>165</v>
      </c>
      <c r="B126" s="17" t="s">
        <v>166</v>
      </c>
      <c r="C126" s="17"/>
      <c r="D126" s="17"/>
      <c r="E126" s="17"/>
      <c r="F126" s="17"/>
      <c r="G126" s="17"/>
      <c r="H126" s="17"/>
      <c r="I126" s="13" t="s">
        <v>167</v>
      </c>
      <c r="J126" s="26">
        <f>J127/1946.16</f>
        <v>355.48051547663084</v>
      </c>
      <c r="K126" s="26"/>
      <c r="L126" s="26"/>
    </row>
    <row r="127" spans="1:17" x14ac:dyDescent="0.25">
      <c r="A127" s="14" t="s">
        <v>168</v>
      </c>
      <c r="B127" s="17" t="s">
        <v>169</v>
      </c>
      <c r="C127" s="17"/>
      <c r="D127" s="17"/>
      <c r="E127" s="17"/>
      <c r="F127" s="17"/>
      <c r="G127" s="17"/>
      <c r="H127" s="17"/>
      <c r="I127" s="13" t="s">
        <v>15</v>
      </c>
      <c r="J127" s="21">
        <f>518866.47+172955.49</f>
        <v>691821.96</v>
      </c>
      <c r="K127" s="21"/>
      <c r="L127" s="21"/>
    </row>
    <row r="128" spans="1:17" x14ac:dyDescent="0.25">
      <c r="A128" s="14" t="s">
        <v>170</v>
      </c>
      <c r="B128" s="17" t="s">
        <v>171</v>
      </c>
      <c r="C128" s="17"/>
      <c r="D128" s="17"/>
      <c r="E128" s="17"/>
      <c r="F128" s="17"/>
      <c r="G128" s="17"/>
      <c r="H128" s="17"/>
      <c r="I128" s="13" t="s">
        <v>15</v>
      </c>
      <c r="J128" s="21">
        <f>375479+218213.63</f>
        <v>593692.63</v>
      </c>
      <c r="K128" s="21"/>
      <c r="L128" s="21"/>
    </row>
    <row r="129" spans="1:12" x14ac:dyDescent="0.25">
      <c r="A129" s="14" t="s">
        <v>172</v>
      </c>
      <c r="B129" s="17" t="s">
        <v>173</v>
      </c>
      <c r="C129" s="17"/>
      <c r="D129" s="17"/>
      <c r="E129" s="17"/>
      <c r="F129" s="17"/>
      <c r="G129" s="17"/>
      <c r="H129" s="17"/>
      <c r="I129" s="13" t="s">
        <v>15</v>
      </c>
      <c r="J129" s="21">
        <v>4314264.3600000003</v>
      </c>
      <c r="K129" s="21"/>
      <c r="L129" s="21"/>
    </row>
    <row r="130" spans="1:12" x14ac:dyDescent="0.25">
      <c r="A130" s="14" t="s">
        <v>174</v>
      </c>
      <c r="B130" s="17" t="s">
        <v>175</v>
      </c>
      <c r="C130" s="17"/>
      <c r="D130" s="17"/>
      <c r="E130" s="17"/>
      <c r="F130" s="17"/>
      <c r="G130" s="17"/>
      <c r="H130" s="17"/>
      <c r="I130" s="13" t="s">
        <v>15</v>
      </c>
      <c r="J130" s="21">
        <f>J127</f>
        <v>691821.96</v>
      </c>
      <c r="K130" s="21"/>
      <c r="L130" s="21"/>
    </row>
    <row r="131" spans="1:12" x14ac:dyDescent="0.25">
      <c r="A131" s="14" t="s">
        <v>176</v>
      </c>
      <c r="B131" s="17" t="s">
        <v>177</v>
      </c>
      <c r="C131" s="17"/>
      <c r="D131" s="17"/>
      <c r="E131" s="17"/>
      <c r="F131" s="17"/>
      <c r="G131" s="17"/>
      <c r="H131" s="17"/>
      <c r="I131" s="13" t="s">
        <v>15</v>
      </c>
      <c r="J131" s="21">
        <f>J128</f>
        <v>593692.63</v>
      </c>
      <c r="K131" s="21"/>
      <c r="L131" s="21"/>
    </row>
    <row r="132" spans="1:12" x14ac:dyDescent="0.25">
      <c r="A132" s="14" t="s">
        <v>178</v>
      </c>
      <c r="B132" s="17" t="s">
        <v>179</v>
      </c>
      <c r="C132" s="17"/>
      <c r="D132" s="17"/>
      <c r="E132" s="17"/>
      <c r="F132" s="17"/>
      <c r="G132" s="17"/>
      <c r="H132" s="17"/>
      <c r="I132" s="13" t="s">
        <v>15</v>
      </c>
      <c r="J132" s="21">
        <f>J129</f>
        <v>4314264.3600000003</v>
      </c>
      <c r="K132" s="21"/>
      <c r="L132" s="21"/>
    </row>
    <row r="133" spans="1:12" ht="22.5" customHeight="1" x14ac:dyDescent="0.25">
      <c r="A133" s="14" t="s">
        <v>180</v>
      </c>
      <c r="B133" s="22" t="s">
        <v>181</v>
      </c>
      <c r="C133" s="22"/>
      <c r="D133" s="22"/>
      <c r="E133" s="22"/>
      <c r="F133" s="22"/>
      <c r="G133" s="22"/>
      <c r="H133" s="22"/>
      <c r="I133" s="13" t="s">
        <v>15</v>
      </c>
      <c r="J133" s="23"/>
      <c r="K133" s="23"/>
      <c r="L133" s="23"/>
    </row>
    <row r="134" spans="1:12" ht="22.5" customHeight="1" x14ac:dyDescent="0.25">
      <c r="A134" s="14" t="s">
        <v>182</v>
      </c>
      <c r="B134" s="24" t="s">
        <v>160</v>
      </c>
      <c r="C134" s="24"/>
      <c r="D134" s="24"/>
      <c r="E134" s="24"/>
      <c r="F134" s="24"/>
      <c r="G134" s="24"/>
      <c r="H134" s="24"/>
      <c r="I134" s="13" t="s">
        <v>161</v>
      </c>
      <c r="J134" s="25" t="s">
        <v>183</v>
      </c>
      <c r="K134" s="25"/>
      <c r="L134" s="25"/>
    </row>
    <row r="135" spans="1:12" x14ac:dyDescent="0.25">
      <c r="A135" s="14" t="s">
        <v>184</v>
      </c>
      <c r="B135" s="17" t="s">
        <v>55</v>
      </c>
      <c r="C135" s="17"/>
      <c r="D135" s="17"/>
      <c r="E135" s="17"/>
      <c r="F135" s="17"/>
      <c r="G135" s="17"/>
      <c r="H135" s="17"/>
      <c r="I135" s="13" t="s">
        <v>161</v>
      </c>
      <c r="J135" s="23" t="s">
        <v>185</v>
      </c>
      <c r="K135" s="23"/>
      <c r="L135" s="23"/>
    </row>
    <row r="136" spans="1:12" x14ac:dyDescent="0.25">
      <c r="A136" s="14" t="s">
        <v>186</v>
      </c>
      <c r="B136" s="17" t="s">
        <v>166</v>
      </c>
      <c r="C136" s="17"/>
      <c r="D136" s="17"/>
      <c r="E136" s="17"/>
      <c r="F136" s="17"/>
      <c r="G136" s="17"/>
      <c r="H136" s="17"/>
      <c r="I136" s="13" t="s">
        <v>167</v>
      </c>
      <c r="J136" s="21">
        <f>J137/17.57</f>
        <v>5795.4035287421748</v>
      </c>
      <c r="K136" s="21"/>
      <c r="L136" s="21"/>
    </row>
    <row r="137" spans="1:12" x14ac:dyDescent="0.25">
      <c r="A137" s="14" t="s">
        <v>187</v>
      </c>
      <c r="B137" s="17" t="s">
        <v>169</v>
      </c>
      <c r="C137" s="17"/>
      <c r="D137" s="17"/>
      <c r="E137" s="17"/>
      <c r="F137" s="17"/>
      <c r="G137" s="17"/>
      <c r="H137" s="17"/>
      <c r="I137" s="13" t="s">
        <v>15</v>
      </c>
      <c r="J137" s="21">
        <f>73705.82+28119.42</f>
        <v>101825.24</v>
      </c>
      <c r="K137" s="21"/>
      <c r="L137" s="21"/>
    </row>
    <row r="138" spans="1:12" x14ac:dyDescent="0.25">
      <c r="A138" s="14" t="s">
        <v>188</v>
      </c>
      <c r="B138" s="17" t="s">
        <v>171</v>
      </c>
      <c r="C138" s="17"/>
      <c r="D138" s="17"/>
      <c r="E138" s="17"/>
      <c r="F138" s="17"/>
      <c r="G138" s="17"/>
      <c r="H138" s="17"/>
      <c r="I138" s="13" t="s">
        <v>15</v>
      </c>
      <c r="J138" s="21">
        <f>51324.76+27149.24</f>
        <v>78474</v>
      </c>
      <c r="K138" s="21"/>
      <c r="L138" s="21"/>
    </row>
    <row r="139" spans="1:12" x14ac:dyDescent="0.25">
      <c r="A139" s="14" t="s">
        <v>189</v>
      </c>
      <c r="B139" s="17" t="s">
        <v>173</v>
      </c>
      <c r="C139" s="17"/>
      <c r="D139" s="17"/>
      <c r="E139" s="17"/>
      <c r="F139" s="17"/>
      <c r="G139" s="17"/>
      <c r="H139" s="17"/>
      <c r="I139" s="13" t="s">
        <v>15</v>
      </c>
      <c r="J139" s="21">
        <v>628660.13</v>
      </c>
      <c r="K139" s="21"/>
      <c r="L139" s="21"/>
    </row>
    <row r="140" spans="1:12" x14ac:dyDescent="0.25">
      <c r="A140" s="14" t="s">
        <v>190</v>
      </c>
      <c r="B140" s="17" t="s">
        <v>175</v>
      </c>
      <c r="C140" s="17"/>
      <c r="D140" s="17"/>
      <c r="E140" s="17"/>
      <c r="F140" s="17"/>
      <c r="G140" s="17"/>
      <c r="H140" s="17"/>
      <c r="I140" s="13" t="s">
        <v>15</v>
      </c>
      <c r="J140" s="21">
        <f>J137</f>
        <v>101825.24</v>
      </c>
      <c r="K140" s="21"/>
      <c r="L140" s="21"/>
    </row>
    <row r="141" spans="1:12" x14ac:dyDescent="0.25">
      <c r="A141" s="14" t="s">
        <v>191</v>
      </c>
      <c r="B141" s="17" t="s">
        <v>177</v>
      </c>
      <c r="C141" s="17"/>
      <c r="D141" s="17"/>
      <c r="E141" s="17"/>
      <c r="F141" s="17"/>
      <c r="G141" s="17"/>
      <c r="H141" s="17"/>
      <c r="I141" s="13" t="s">
        <v>15</v>
      </c>
      <c r="J141" s="21">
        <f>J138</f>
        <v>78474</v>
      </c>
      <c r="K141" s="21"/>
      <c r="L141" s="21"/>
    </row>
    <row r="142" spans="1:12" x14ac:dyDescent="0.25">
      <c r="A142" s="14" t="s">
        <v>192</v>
      </c>
      <c r="B142" s="17" t="s">
        <v>179</v>
      </c>
      <c r="C142" s="17"/>
      <c r="D142" s="17"/>
      <c r="E142" s="17"/>
      <c r="F142" s="17"/>
      <c r="G142" s="17"/>
      <c r="H142" s="17"/>
      <c r="I142" s="13" t="s">
        <v>15</v>
      </c>
      <c r="J142" s="21">
        <f>J139</f>
        <v>628660.13</v>
      </c>
      <c r="K142" s="21"/>
      <c r="L142" s="21"/>
    </row>
    <row r="143" spans="1:12" ht="25.5" customHeight="1" x14ac:dyDescent="0.25">
      <c r="A143" s="14" t="s">
        <v>193</v>
      </c>
      <c r="B143" s="22" t="s">
        <v>181</v>
      </c>
      <c r="C143" s="22"/>
      <c r="D143" s="22"/>
      <c r="E143" s="22"/>
      <c r="F143" s="22"/>
      <c r="G143" s="22"/>
      <c r="H143" s="22"/>
      <c r="I143" s="13" t="s">
        <v>15</v>
      </c>
      <c r="J143" s="23"/>
      <c r="K143" s="23"/>
      <c r="L143" s="23"/>
    </row>
    <row r="144" spans="1:12" ht="24.75" customHeight="1" x14ac:dyDescent="0.25">
      <c r="A144" s="14" t="s">
        <v>194</v>
      </c>
      <c r="B144" s="24" t="s">
        <v>160</v>
      </c>
      <c r="C144" s="24"/>
      <c r="D144" s="24"/>
      <c r="E144" s="24"/>
      <c r="F144" s="24"/>
      <c r="G144" s="24"/>
      <c r="H144" s="24"/>
      <c r="I144" s="13" t="s">
        <v>161</v>
      </c>
      <c r="J144" s="25" t="s">
        <v>195</v>
      </c>
      <c r="K144" s="25"/>
      <c r="L144" s="25"/>
    </row>
    <row r="145" spans="1:12" x14ac:dyDescent="0.25">
      <c r="A145" s="14" t="s">
        <v>196</v>
      </c>
      <c r="B145" s="17" t="s">
        <v>55</v>
      </c>
      <c r="C145" s="17"/>
      <c r="D145" s="17"/>
      <c r="E145" s="17"/>
      <c r="F145" s="17"/>
      <c r="G145" s="17"/>
      <c r="H145" s="17"/>
      <c r="I145" s="13" t="s">
        <v>161</v>
      </c>
      <c r="J145" s="23" t="s">
        <v>185</v>
      </c>
      <c r="K145" s="23"/>
      <c r="L145" s="23"/>
    </row>
    <row r="146" spans="1:12" x14ac:dyDescent="0.25">
      <c r="A146" s="14" t="s">
        <v>197</v>
      </c>
      <c r="B146" s="17" t="s">
        <v>166</v>
      </c>
      <c r="C146" s="17"/>
      <c r="D146" s="17"/>
      <c r="E146" s="17"/>
      <c r="F146" s="17"/>
      <c r="G146" s="17"/>
      <c r="H146" s="17"/>
      <c r="I146" s="13" t="s">
        <v>167</v>
      </c>
      <c r="J146" s="26">
        <f>J147/43.7</f>
        <v>4004.5862700228827</v>
      </c>
      <c r="K146" s="26"/>
      <c r="L146" s="26"/>
    </row>
    <row r="147" spans="1:12" x14ac:dyDescent="0.25">
      <c r="A147" s="14" t="s">
        <v>198</v>
      </c>
      <c r="B147" s="17" t="s">
        <v>169</v>
      </c>
      <c r="C147" s="17"/>
      <c r="D147" s="17"/>
      <c r="E147" s="17"/>
      <c r="F147" s="17"/>
      <c r="G147" s="17"/>
      <c r="H147" s="17"/>
      <c r="I147" s="13" t="s">
        <v>15</v>
      </c>
      <c r="J147" s="21">
        <f>127637.79+47362.63</f>
        <v>175000.41999999998</v>
      </c>
      <c r="K147" s="21"/>
      <c r="L147" s="21"/>
    </row>
    <row r="148" spans="1:12" x14ac:dyDescent="0.25">
      <c r="A148" s="14" t="s">
        <v>199</v>
      </c>
      <c r="B148" s="17" t="s">
        <v>171</v>
      </c>
      <c r="C148" s="17"/>
      <c r="D148" s="17"/>
      <c r="E148" s="17"/>
      <c r="F148" s="17"/>
      <c r="G148" s="17"/>
      <c r="H148" s="17"/>
      <c r="I148" s="13" t="s">
        <v>15</v>
      </c>
      <c r="J148" s="21">
        <f>83670.27+45511.71</f>
        <v>129181.98000000001</v>
      </c>
      <c r="K148" s="21"/>
      <c r="L148" s="21"/>
    </row>
    <row r="149" spans="1:12" x14ac:dyDescent="0.25">
      <c r="A149" s="14" t="s">
        <v>200</v>
      </c>
      <c r="B149" s="17" t="s">
        <v>173</v>
      </c>
      <c r="C149" s="17"/>
      <c r="D149" s="17"/>
      <c r="E149" s="17"/>
      <c r="F149" s="17"/>
      <c r="G149" s="17"/>
      <c r="H149" s="17"/>
      <c r="I149" s="13" t="s">
        <v>15</v>
      </c>
      <c r="J149" s="21">
        <v>1036279.73</v>
      </c>
      <c r="K149" s="21"/>
      <c r="L149" s="21"/>
    </row>
    <row r="150" spans="1:12" x14ac:dyDescent="0.25">
      <c r="A150" s="14" t="s">
        <v>201</v>
      </c>
      <c r="B150" s="17" t="s">
        <v>175</v>
      </c>
      <c r="C150" s="17"/>
      <c r="D150" s="17"/>
      <c r="E150" s="17"/>
      <c r="F150" s="17"/>
      <c r="G150" s="17"/>
      <c r="H150" s="17"/>
      <c r="I150" s="13" t="s">
        <v>15</v>
      </c>
      <c r="J150" s="21">
        <f>J147</f>
        <v>175000.41999999998</v>
      </c>
      <c r="K150" s="21"/>
      <c r="L150" s="21"/>
    </row>
    <row r="151" spans="1:12" x14ac:dyDescent="0.25">
      <c r="A151" s="14" t="s">
        <v>202</v>
      </c>
      <c r="B151" s="17" t="s">
        <v>177</v>
      </c>
      <c r="C151" s="17"/>
      <c r="D151" s="17"/>
      <c r="E151" s="17"/>
      <c r="F151" s="17"/>
      <c r="G151" s="17"/>
      <c r="H151" s="17"/>
      <c r="I151" s="13" t="s">
        <v>15</v>
      </c>
      <c r="J151" s="21">
        <f>J148</f>
        <v>129181.98000000001</v>
      </c>
      <c r="K151" s="21"/>
      <c r="L151" s="21"/>
    </row>
    <row r="152" spans="1:12" x14ac:dyDescent="0.25">
      <c r="A152" s="14" t="s">
        <v>203</v>
      </c>
      <c r="B152" s="17" t="s">
        <v>179</v>
      </c>
      <c r="C152" s="17"/>
      <c r="D152" s="17"/>
      <c r="E152" s="17"/>
      <c r="F152" s="17"/>
      <c r="G152" s="17"/>
      <c r="H152" s="17"/>
      <c r="I152" s="13" t="s">
        <v>15</v>
      </c>
      <c r="J152" s="21">
        <f>J149</f>
        <v>1036279.73</v>
      </c>
      <c r="K152" s="21"/>
      <c r="L152" s="21"/>
    </row>
    <row r="153" spans="1:12" ht="24" customHeight="1" x14ac:dyDescent="0.25">
      <c r="A153" s="14" t="s">
        <v>204</v>
      </c>
      <c r="B153" s="22" t="s">
        <v>181</v>
      </c>
      <c r="C153" s="22"/>
      <c r="D153" s="22"/>
      <c r="E153" s="22"/>
      <c r="F153" s="22"/>
      <c r="G153" s="22"/>
      <c r="H153" s="22"/>
      <c r="I153" s="13" t="s">
        <v>15</v>
      </c>
      <c r="J153" s="23"/>
      <c r="K153" s="23"/>
      <c r="L153" s="23"/>
    </row>
    <row r="154" spans="1:12" ht="24" customHeight="1" x14ac:dyDescent="0.25">
      <c r="A154" s="14" t="s">
        <v>205</v>
      </c>
      <c r="B154" s="24" t="s">
        <v>160</v>
      </c>
      <c r="C154" s="24"/>
      <c r="D154" s="24"/>
      <c r="E154" s="24"/>
      <c r="F154" s="24"/>
      <c r="G154" s="24"/>
      <c r="H154" s="24"/>
      <c r="I154" s="13" t="s">
        <v>161</v>
      </c>
      <c r="J154" s="25" t="s">
        <v>206</v>
      </c>
      <c r="K154" s="25"/>
      <c r="L154" s="25"/>
    </row>
    <row r="155" spans="1:12" x14ac:dyDescent="0.25">
      <c r="A155" s="14" t="s">
        <v>207</v>
      </c>
      <c r="B155" s="17" t="s">
        <v>55</v>
      </c>
      <c r="C155" s="17"/>
      <c r="D155" s="17"/>
      <c r="E155" s="17"/>
      <c r="F155" s="17"/>
      <c r="G155" s="17"/>
      <c r="H155" s="17"/>
      <c r="I155" s="13" t="s">
        <v>161</v>
      </c>
      <c r="J155" s="23" t="s">
        <v>208</v>
      </c>
      <c r="K155" s="23"/>
      <c r="L155" s="23"/>
    </row>
    <row r="156" spans="1:12" x14ac:dyDescent="0.25">
      <c r="A156" s="14" t="s">
        <v>209</v>
      </c>
      <c r="B156" s="17" t="s">
        <v>166</v>
      </c>
      <c r="C156" s="17"/>
      <c r="D156" s="17"/>
      <c r="E156" s="17"/>
      <c r="F156" s="17"/>
      <c r="G156" s="17"/>
      <c r="H156" s="17"/>
      <c r="I156" s="13" t="s">
        <v>167</v>
      </c>
      <c r="J156" s="26">
        <f>J157/1946.16</f>
        <v>255.47555185596252</v>
      </c>
      <c r="K156" s="26"/>
      <c r="L156" s="26"/>
    </row>
    <row r="157" spans="1:12" x14ac:dyDescent="0.25">
      <c r="A157" s="14" t="s">
        <v>210</v>
      </c>
      <c r="B157" s="17" t="s">
        <v>169</v>
      </c>
      <c r="C157" s="17"/>
      <c r="D157" s="17"/>
      <c r="E157" s="17"/>
      <c r="F157" s="17"/>
      <c r="G157" s="17"/>
      <c r="H157" s="17"/>
      <c r="I157" s="13" t="s">
        <v>15</v>
      </c>
      <c r="J157" s="21">
        <f>362633.45+134562.85</f>
        <v>497196.30000000005</v>
      </c>
      <c r="K157" s="21"/>
      <c r="L157" s="21"/>
    </row>
    <row r="158" spans="1:12" x14ac:dyDescent="0.25">
      <c r="A158" s="14" t="s">
        <v>211</v>
      </c>
      <c r="B158" s="17" t="s">
        <v>171</v>
      </c>
      <c r="C158" s="17"/>
      <c r="D158" s="17"/>
      <c r="E158" s="17"/>
      <c r="F158" s="17"/>
      <c r="G158" s="17"/>
      <c r="H158" s="17"/>
      <c r="I158" s="13" t="s">
        <v>15</v>
      </c>
      <c r="J158" s="21">
        <f>274330.93+148762.76</f>
        <v>423093.69</v>
      </c>
      <c r="K158" s="21"/>
      <c r="L158" s="21"/>
    </row>
    <row r="159" spans="1:12" x14ac:dyDescent="0.25">
      <c r="A159" s="14" t="s">
        <v>212</v>
      </c>
      <c r="B159" s="17" t="s">
        <v>173</v>
      </c>
      <c r="C159" s="17"/>
      <c r="D159" s="17"/>
      <c r="E159" s="17"/>
      <c r="F159" s="17"/>
      <c r="G159" s="17"/>
      <c r="H159" s="17"/>
      <c r="I159" s="13" t="s">
        <v>15</v>
      </c>
      <c r="J159" s="21">
        <v>3654324.47</v>
      </c>
      <c r="K159" s="21"/>
      <c r="L159" s="21"/>
    </row>
    <row r="160" spans="1:12" x14ac:dyDescent="0.25">
      <c r="A160" s="14" t="s">
        <v>213</v>
      </c>
      <c r="B160" s="17" t="s">
        <v>175</v>
      </c>
      <c r="C160" s="17"/>
      <c r="D160" s="17"/>
      <c r="E160" s="17"/>
      <c r="F160" s="17"/>
      <c r="G160" s="17"/>
      <c r="H160" s="17"/>
      <c r="I160" s="13" t="s">
        <v>15</v>
      </c>
      <c r="J160" s="21">
        <f>J157</f>
        <v>497196.30000000005</v>
      </c>
      <c r="K160" s="21"/>
      <c r="L160" s="21"/>
    </row>
    <row r="161" spans="1:12" x14ac:dyDescent="0.25">
      <c r="A161" s="14" t="s">
        <v>214</v>
      </c>
      <c r="B161" s="17" t="s">
        <v>177</v>
      </c>
      <c r="C161" s="17"/>
      <c r="D161" s="17"/>
      <c r="E161" s="17"/>
      <c r="F161" s="17"/>
      <c r="G161" s="17"/>
      <c r="H161" s="17"/>
      <c r="I161" s="13" t="s">
        <v>15</v>
      </c>
      <c r="J161" s="21">
        <f>J158</f>
        <v>423093.69</v>
      </c>
      <c r="K161" s="21"/>
      <c r="L161" s="21"/>
    </row>
    <row r="162" spans="1:12" x14ac:dyDescent="0.25">
      <c r="A162" s="14" t="s">
        <v>215</v>
      </c>
      <c r="B162" s="17" t="s">
        <v>179</v>
      </c>
      <c r="C162" s="17"/>
      <c r="D162" s="17"/>
      <c r="E162" s="17"/>
      <c r="F162" s="17"/>
      <c r="G162" s="17"/>
      <c r="H162" s="17"/>
      <c r="I162" s="13" t="s">
        <v>15</v>
      </c>
      <c r="J162" s="21">
        <f>J159</f>
        <v>3654324.47</v>
      </c>
      <c r="K162" s="21"/>
      <c r="L162" s="21"/>
    </row>
    <row r="163" spans="1:12" ht="24.75" customHeight="1" x14ac:dyDescent="0.25">
      <c r="A163" s="14" t="s">
        <v>216</v>
      </c>
      <c r="B163" s="22" t="s">
        <v>181</v>
      </c>
      <c r="C163" s="22"/>
      <c r="D163" s="22"/>
      <c r="E163" s="22"/>
      <c r="F163" s="22"/>
      <c r="G163" s="22"/>
      <c r="H163" s="22"/>
      <c r="I163" s="13" t="s">
        <v>15</v>
      </c>
      <c r="J163" s="23"/>
      <c r="K163" s="23"/>
      <c r="L163" s="23"/>
    </row>
    <row r="164" spans="1:12" ht="17.25" customHeight="1" x14ac:dyDescent="0.25">
      <c r="A164" s="14" t="s">
        <v>217</v>
      </c>
      <c r="B164" s="24" t="s">
        <v>160</v>
      </c>
      <c r="C164" s="24"/>
      <c r="D164" s="24"/>
      <c r="E164" s="24"/>
      <c r="F164" s="24"/>
      <c r="G164" s="24"/>
      <c r="H164" s="24"/>
      <c r="I164" s="13" t="s">
        <v>161</v>
      </c>
      <c r="J164" s="25" t="s">
        <v>218</v>
      </c>
      <c r="K164" s="25"/>
      <c r="L164" s="25"/>
    </row>
    <row r="165" spans="1:12" x14ac:dyDescent="0.25">
      <c r="A165" s="14" t="s">
        <v>219</v>
      </c>
      <c r="B165" s="17" t="s">
        <v>55</v>
      </c>
      <c r="C165" s="17"/>
      <c r="D165" s="17"/>
      <c r="E165" s="17"/>
      <c r="F165" s="17"/>
      <c r="G165" s="17"/>
      <c r="H165" s="17"/>
      <c r="I165" s="13" t="s">
        <v>161</v>
      </c>
      <c r="J165" s="23" t="s">
        <v>185</v>
      </c>
      <c r="K165" s="23"/>
      <c r="L165" s="23"/>
    </row>
    <row r="166" spans="1:12" x14ac:dyDescent="0.25">
      <c r="A166" s="14" t="s">
        <v>220</v>
      </c>
      <c r="B166" s="17" t="s">
        <v>166</v>
      </c>
      <c r="C166" s="17"/>
      <c r="D166" s="17"/>
      <c r="E166" s="17"/>
      <c r="F166" s="17"/>
      <c r="G166" s="17"/>
      <c r="H166" s="17"/>
      <c r="I166" s="13" t="s">
        <v>167</v>
      </c>
      <c r="J166" s="21">
        <f>J167/18.36</f>
        <v>9787.4471677559923</v>
      </c>
      <c r="K166" s="21"/>
      <c r="L166" s="21"/>
    </row>
    <row r="167" spans="1:12" x14ac:dyDescent="0.25">
      <c r="A167" s="14" t="s">
        <v>221</v>
      </c>
      <c r="B167" s="17" t="s">
        <v>169</v>
      </c>
      <c r="C167" s="17"/>
      <c r="D167" s="17"/>
      <c r="E167" s="17"/>
      <c r="F167" s="17"/>
      <c r="G167" s="17"/>
      <c r="H167" s="17"/>
      <c r="I167" s="13" t="s">
        <v>15</v>
      </c>
      <c r="J167" s="21">
        <f>130478.56+49218.97</f>
        <v>179697.53</v>
      </c>
      <c r="K167" s="21"/>
      <c r="L167" s="21"/>
    </row>
    <row r="168" spans="1:12" x14ac:dyDescent="0.25">
      <c r="A168" s="14" t="s">
        <v>222</v>
      </c>
      <c r="B168" s="17" t="s">
        <v>171</v>
      </c>
      <c r="C168" s="17"/>
      <c r="D168" s="17"/>
      <c r="E168" s="17"/>
      <c r="F168" s="17"/>
      <c r="G168" s="17"/>
      <c r="H168" s="17"/>
      <c r="I168" s="13" t="s">
        <v>15</v>
      </c>
      <c r="J168" s="21">
        <f>89373.74+47338.35</f>
        <v>136712.09</v>
      </c>
      <c r="K168" s="21"/>
      <c r="L168" s="21"/>
    </row>
    <row r="169" spans="1:12" x14ac:dyDescent="0.25">
      <c r="A169" s="14" t="s">
        <v>223</v>
      </c>
      <c r="B169" s="17" t="s">
        <v>173</v>
      </c>
      <c r="C169" s="17"/>
      <c r="D169" s="17"/>
      <c r="E169" s="17"/>
      <c r="F169" s="17"/>
      <c r="G169" s="17"/>
      <c r="H169" s="17"/>
      <c r="I169" s="13" t="s">
        <v>15</v>
      </c>
      <c r="J169" s="21">
        <v>1084186.3899999999</v>
      </c>
      <c r="K169" s="21"/>
      <c r="L169" s="21"/>
    </row>
    <row r="170" spans="1:12" x14ac:dyDescent="0.25">
      <c r="A170" s="14" t="s">
        <v>224</v>
      </c>
      <c r="B170" s="17" t="s">
        <v>175</v>
      </c>
      <c r="C170" s="17"/>
      <c r="D170" s="17"/>
      <c r="E170" s="17"/>
      <c r="F170" s="17"/>
      <c r="G170" s="17"/>
      <c r="H170" s="17"/>
      <c r="I170" s="13" t="s">
        <v>15</v>
      </c>
      <c r="J170" s="21">
        <f>J167</f>
        <v>179697.53</v>
      </c>
      <c r="K170" s="21"/>
      <c r="L170" s="21"/>
    </row>
    <row r="171" spans="1:12" x14ac:dyDescent="0.25">
      <c r="A171" s="14" t="s">
        <v>225</v>
      </c>
      <c r="B171" s="17" t="s">
        <v>177</v>
      </c>
      <c r="C171" s="17"/>
      <c r="D171" s="17"/>
      <c r="E171" s="17"/>
      <c r="F171" s="17"/>
      <c r="G171" s="17"/>
      <c r="H171" s="17"/>
      <c r="I171" s="13" t="s">
        <v>15</v>
      </c>
      <c r="J171" s="21">
        <f>J168</f>
        <v>136712.09</v>
      </c>
      <c r="K171" s="21"/>
      <c r="L171" s="21"/>
    </row>
    <row r="172" spans="1:12" x14ac:dyDescent="0.25">
      <c r="A172" s="14" t="s">
        <v>226</v>
      </c>
      <c r="B172" s="17" t="s">
        <v>179</v>
      </c>
      <c r="C172" s="17"/>
      <c r="D172" s="17"/>
      <c r="E172" s="17"/>
      <c r="F172" s="17"/>
      <c r="G172" s="17"/>
      <c r="H172" s="17"/>
      <c r="I172" s="13" t="s">
        <v>15</v>
      </c>
      <c r="J172" s="21">
        <f>J169</f>
        <v>1084186.3899999999</v>
      </c>
      <c r="K172" s="21"/>
      <c r="L172" s="21"/>
    </row>
    <row r="173" spans="1:12" ht="24" customHeight="1" x14ac:dyDescent="0.25">
      <c r="A173" s="14" t="s">
        <v>227</v>
      </c>
      <c r="B173" s="22" t="s">
        <v>181</v>
      </c>
      <c r="C173" s="22"/>
      <c r="D173" s="22"/>
      <c r="E173" s="22"/>
      <c r="F173" s="22"/>
      <c r="G173" s="22"/>
      <c r="H173" s="22"/>
      <c r="I173" s="13" t="s">
        <v>15</v>
      </c>
      <c r="J173" s="23"/>
      <c r="K173" s="23"/>
      <c r="L173" s="23"/>
    </row>
    <row r="174" spans="1:12" ht="24.75" customHeight="1" x14ac:dyDescent="0.25">
      <c r="A174" s="14" t="s">
        <v>228</v>
      </c>
      <c r="B174" s="24" t="s">
        <v>160</v>
      </c>
      <c r="C174" s="24"/>
      <c r="D174" s="24"/>
      <c r="E174" s="24"/>
      <c r="F174" s="24"/>
      <c r="G174" s="24"/>
      <c r="H174" s="24"/>
      <c r="I174" s="13" t="s">
        <v>161</v>
      </c>
      <c r="J174" s="25" t="s">
        <v>229</v>
      </c>
      <c r="K174" s="25"/>
      <c r="L174" s="25"/>
    </row>
    <row r="175" spans="1:12" x14ac:dyDescent="0.25">
      <c r="A175" s="14" t="s">
        <v>230</v>
      </c>
      <c r="B175" s="17" t="s">
        <v>55</v>
      </c>
      <c r="C175" s="17"/>
      <c r="D175" s="17"/>
      <c r="E175" s="17"/>
      <c r="F175" s="17"/>
      <c r="G175" s="17"/>
      <c r="H175" s="17"/>
      <c r="I175" s="13" t="s">
        <v>161</v>
      </c>
      <c r="J175" s="23" t="s">
        <v>231</v>
      </c>
      <c r="K175" s="23"/>
      <c r="L175" s="23"/>
    </row>
    <row r="176" spans="1:12" x14ac:dyDescent="0.25">
      <c r="A176" s="14" t="s">
        <v>232</v>
      </c>
      <c r="B176" s="17" t="s">
        <v>166</v>
      </c>
      <c r="C176" s="17"/>
      <c r="D176" s="17"/>
      <c r="E176" s="17"/>
      <c r="F176" s="17"/>
      <c r="G176" s="17"/>
      <c r="H176" s="17"/>
      <c r="I176" s="13" t="s">
        <v>167</v>
      </c>
      <c r="J176" s="21"/>
      <c r="K176" s="21"/>
      <c r="L176" s="21"/>
    </row>
    <row r="177" spans="1:12" x14ac:dyDescent="0.25">
      <c r="A177" s="14" t="s">
        <v>233</v>
      </c>
      <c r="B177" s="17" t="s">
        <v>169</v>
      </c>
      <c r="C177" s="17"/>
      <c r="D177" s="17"/>
      <c r="E177" s="17"/>
      <c r="F177" s="17"/>
      <c r="G177" s="17"/>
      <c r="H177" s="17"/>
      <c r="I177" s="13" t="s">
        <v>15</v>
      </c>
      <c r="J177" s="21"/>
      <c r="K177" s="21"/>
      <c r="L177" s="21"/>
    </row>
    <row r="178" spans="1:12" x14ac:dyDescent="0.25">
      <c r="A178" s="14" t="s">
        <v>234</v>
      </c>
      <c r="B178" s="17" t="s">
        <v>171</v>
      </c>
      <c r="C178" s="17"/>
      <c r="D178" s="17"/>
      <c r="E178" s="17"/>
      <c r="F178" s="17"/>
      <c r="G178" s="17"/>
      <c r="H178" s="17"/>
      <c r="I178" s="13" t="s">
        <v>15</v>
      </c>
      <c r="J178" s="21"/>
      <c r="K178" s="21"/>
      <c r="L178" s="21"/>
    </row>
    <row r="179" spans="1:12" x14ac:dyDescent="0.25">
      <c r="A179" s="14" t="s">
        <v>235</v>
      </c>
      <c r="B179" s="17" t="s">
        <v>173</v>
      </c>
      <c r="C179" s="17"/>
      <c r="D179" s="17"/>
      <c r="E179" s="17"/>
      <c r="F179" s="17"/>
      <c r="G179" s="17"/>
      <c r="H179" s="17"/>
      <c r="I179" s="13" t="s">
        <v>15</v>
      </c>
      <c r="J179" s="21"/>
      <c r="K179" s="21"/>
      <c r="L179" s="21"/>
    </row>
    <row r="180" spans="1:12" x14ac:dyDescent="0.25">
      <c r="A180" s="14" t="s">
        <v>236</v>
      </c>
      <c r="B180" s="17" t="s">
        <v>175</v>
      </c>
      <c r="C180" s="17"/>
      <c r="D180" s="17"/>
      <c r="E180" s="17"/>
      <c r="F180" s="17"/>
      <c r="G180" s="17"/>
      <c r="H180" s="17"/>
      <c r="I180" s="13" t="s">
        <v>15</v>
      </c>
      <c r="J180" s="21"/>
      <c r="K180" s="21"/>
      <c r="L180" s="21"/>
    </row>
    <row r="181" spans="1:12" x14ac:dyDescent="0.25">
      <c r="A181" s="14" t="s">
        <v>237</v>
      </c>
      <c r="B181" s="17" t="s">
        <v>177</v>
      </c>
      <c r="C181" s="17"/>
      <c r="D181" s="17"/>
      <c r="E181" s="17"/>
      <c r="F181" s="17"/>
      <c r="G181" s="17"/>
      <c r="H181" s="17"/>
      <c r="I181" s="13" t="s">
        <v>15</v>
      </c>
      <c r="J181" s="21"/>
      <c r="K181" s="21"/>
      <c r="L181" s="21"/>
    </row>
    <row r="182" spans="1:12" x14ac:dyDescent="0.25">
      <c r="A182" s="14" t="s">
        <v>238</v>
      </c>
      <c r="B182" s="17" t="s">
        <v>179</v>
      </c>
      <c r="C182" s="17"/>
      <c r="D182" s="17"/>
      <c r="E182" s="17"/>
      <c r="F182" s="17"/>
      <c r="G182" s="17"/>
      <c r="H182" s="17"/>
      <c r="I182" s="13" t="s">
        <v>15</v>
      </c>
      <c r="J182" s="21"/>
      <c r="K182" s="21"/>
      <c r="L182" s="21"/>
    </row>
    <row r="183" spans="1:12" ht="24" customHeight="1" x14ac:dyDescent="0.25">
      <c r="A183" s="14" t="s">
        <v>239</v>
      </c>
      <c r="B183" s="22" t="s">
        <v>181</v>
      </c>
      <c r="C183" s="22"/>
      <c r="D183" s="22"/>
      <c r="E183" s="22"/>
      <c r="F183" s="22"/>
      <c r="G183" s="22"/>
      <c r="H183" s="22"/>
      <c r="I183" s="13" t="s">
        <v>15</v>
      </c>
      <c r="J183" s="23"/>
      <c r="K183" s="23"/>
      <c r="L183" s="23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6" t="s">
        <v>240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x14ac:dyDescent="0.25">
      <c r="A186" s="14">
        <v>47</v>
      </c>
      <c r="B186" s="17" t="s">
        <v>152</v>
      </c>
      <c r="C186" s="17"/>
      <c r="D186" s="17"/>
      <c r="E186" s="17"/>
      <c r="F186" s="17"/>
      <c r="G186" s="17"/>
      <c r="H186" s="17"/>
      <c r="I186" s="13" t="s">
        <v>153</v>
      </c>
      <c r="J186" s="20">
        <v>0</v>
      </c>
      <c r="K186" s="20"/>
      <c r="L186" s="20"/>
    </row>
    <row r="187" spans="1:12" x14ac:dyDescent="0.25">
      <c r="A187" s="14">
        <v>48</v>
      </c>
      <c r="B187" s="17" t="s">
        <v>154</v>
      </c>
      <c r="C187" s="17"/>
      <c r="D187" s="17"/>
      <c r="E187" s="17"/>
      <c r="F187" s="17"/>
      <c r="G187" s="17"/>
      <c r="H187" s="17"/>
      <c r="I187" s="13" t="s">
        <v>153</v>
      </c>
      <c r="J187" s="20">
        <v>0</v>
      </c>
      <c r="K187" s="20"/>
      <c r="L187" s="20"/>
    </row>
    <row r="188" spans="1:12" x14ac:dyDescent="0.25">
      <c r="A188" s="14">
        <v>49</v>
      </c>
      <c r="B188" s="17" t="s">
        <v>155</v>
      </c>
      <c r="C188" s="17"/>
      <c r="D188" s="17"/>
      <c r="E188" s="17"/>
      <c r="F188" s="17"/>
      <c r="G188" s="17"/>
      <c r="H188" s="17"/>
      <c r="I188" s="13" t="s">
        <v>153</v>
      </c>
      <c r="J188" s="20">
        <v>0</v>
      </c>
      <c r="K188" s="20"/>
      <c r="L188" s="20"/>
    </row>
    <row r="189" spans="1:12" x14ac:dyDescent="0.25">
      <c r="A189" s="14">
        <v>50</v>
      </c>
      <c r="B189" s="17" t="s">
        <v>156</v>
      </c>
      <c r="C189" s="17"/>
      <c r="D189" s="17"/>
      <c r="E189" s="17"/>
      <c r="F189" s="17"/>
      <c r="G189" s="17"/>
      <c r="H189" s="17"/>
      <c r="I189" s="13" t="s">
        <v>15</v>
      </c>
      <c r="J189" s="21">
        <v>0</v>
      </c>
      <c r="K189" s="21"/>
      <c r="L189" s="21"/>
    </row>
    <row r="190" spans="1:12" x14ac:dyDescent="0.25">
      <c r="A190" s="16" t="s">
        <v>241</v>
      </c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x14ac:dyDescent="0.25">
      <c r="A191" s="14">
        <v>51</v>
      </c>
      <c r="B191" s="17" t="s">
        <v>242</v>
      </c>
      <c r="C191" s="17"/>
      <c r="D191" s="17"/>
      <c r="E191" s="17"/>
      <c r="F191" s="17"/>
      <c r="G191" s="17"/>
      <c r="H191" s="17"/>
      <c r="I191" s="13" t="s">
        <v>153</v>
      </c>
      <c r="J191" s="18"/>
      <c r="K191" s="18"/>
      <c r="L191" s="18"/>
    </row>
    <row r="192" spans="1:12" x14ac:dyDescent="0.25">
      <c r="A192" s="14">
        <v>52</v>
      </c>
      <c r="B192" s="17" t="s">
        <v>243</v>
      </c>
      <c r="C192" s="17"/>
      <c r="D192" s="17"/>
      <c r="E192" s="17"/>
      <c r="F192" s="17"/>
      <c r="G192" s="17"/>
      <c r="H192" s="17"/>
      <c r="I192" s="13" t="s">
        <v>153</v>
      </c>
      <c r="J192" s="18"/>
      <c r="K192" s="18"/>
      <c r="L192" s="18"/>
    </row>
    <row r="193" spans="1:12" x14ac:dyDescent="0.25">
      <c r="A193" s="14">
        <v>53</v>
      </c>
      <c r="B193" s="17" t="s">
        <v>244</v>
      </c>
      <c r="C193" s="17"/>
      <c r="D193" s="17"/>
      <c r="E193" s="17"/>
      <c r="F193" s="17"/>
      <c r="G193" s="17"/>
      <c r="H193" s="17"/>
      <c r="I193" s="13" t="s">
        <v>15</v>
      </c>
      <c r="J193" s="19"/>
      <c r="K193" s="19"/>
      <c r="L193" s="19"/>
    </row>
    <row r="195" spans="1:12" x14ac:dyDescent="0.25">
      <c r="A195" s="15"/>
      <c r="B195" s="15"/>
      <c r="C195" s="15"/>
      <c r="D195" s="15"/>
      <c r="E195" s="15"/>
      <c r="H195" s="15"/>
      <c r="I195" s="15"/>
      <c r="J195" s="15"/>
    </row>
  </sheetData>
  <mergeCells count="376">
    <mergeCell ref="A1:D1"/>
    <mergeCell ref="A2:L2"/>
    <mergeCell ref="E3:G3"/>
    <mergeCell ref="J3:L3"/>
    <mergeCell ref="B4:H4"/>
    <mergeCell ref="B5:H5"/>
    <mergeCell ref="J5:L5"/>
    <mergeCell ref="A9:L9"/>
    <mergeCell ref="B10:H10"/>
    <mergeCell ref="J10:L10"/>
    <mergeCell ref="B11:H11"/>
    <mergeCell ref="J11:L11"/>
    <mergeCell ref="B12:H12"/>
    <mergeCell ref="J12:L12"/>
    <mergeCell ref="B6:H6"/>
    <mergeCell ref="J6:L6"/>
    <mergeCell ref="B7:H7"/>
    <mergeCell ref="J7:L7"/>
    <mergeCell ref="B8:H8"/>
    <mergeCell ref="J8:L8"/>
    <mergeCell ref="B16:H16"/>
    <mergeCell ref="J16:L16"/>
    <mergeCell ref="B17:H17"/>
    <mergeCell ref="J17:L17"/>
    <mergeCell ref="B18:H18"/>
    <mergeCell ref="J18:L18"/>
    <mergeCell ref="B13:H13"/>
    <mergeCell ref="J13:L13"/>
    <mergeCell ref="B14:H14"/>
    <mergeCell ref="J14:L14"/>
    <mergeCell ref="B15:H15"/>
    <mergeCell ref="J15:L15"/>
    <mergeCell ref="B22:H22"/>
    <mergeCell ref="J22:L22"/>
    <mergeCell ref="B23:H23"/>
    <mergeCell ref="J23:L23"/>
    <mergeCell ref="B24:H24"/>
    <mergeCell ref="J24:L24"/>
    <mergeCell ref="B19:H19"/>
    <mergeCell ref="J19:L19"/>
    <mergeCell ref="B20:H20"/>
    <mergeCell ref="J20:L20"/>
    <mergeCell ref="B21:H21"/>
    <mergeCell ref="J21:L21"/>
    <mergeCell ref="B29:H29"/>
    <mergeCell ref="J29:L29"/>
    <mergeCell ref="B30:H30"/>
    <mergeCell ref="J30:L30"/>
    <mergeCell ref="B31:H31"/>
    <mergeCell ref="J31:L31"/>
    <mergeCell ref="B25:H25"/>
    <mergeCell ref="J25:L25"/>
    <mergeCell ref="B26:H26"/>
    <mergeCell ref="J26:L26"/>
    <mergeCell ref="A27:L27"/>
    <mergeCell ref="B28:H28"/>
    <mergeCell ref="J28:L28"/>
    <mergeCell ref="B35:H35"/>
    <mergeCell ref="J35:L35"/>
    <mergeCell ref="B36:H36"/>
    <mergeCell ref="J36:L36"/>
    <mergeCell ref="B37:H37"/>
    <mergeCell ref="J37:L37"/>
    <mergeCell ref="B32:H32"/>
    <mergeCell ref="J32:L32"/>
    <mergeCell ref="B33:H33"/>
    <mergeCell ref="J33:L33"/>
    <mergeCell ref="B34:H34"/>
    <mergeCell ref="J34:L34"/>
    <mergeCell ref="B41:H41"/>
    <mergeCell ref="J41:L41"/>
    <mergeCell ref="B42:H42"/>
    <mergeCell ref="J42:L42"/>
    <mergeCell ref="B43:H43"/>
    <mergeCell ref="J43:L43"/>
    <mergeCell ref="B38:H38"/>
    <mergeCell ref="J38:L38"/>
    <mergeCell ref="B39:H39"/>
    <mergeCell ref="J39:L39"/>
    <mergeCell ref="B40:H40"/>
    <mergeCell ref="J40:L40"/>
    <mergeCell ref="B47:H47"/>
    <mergeCell ref="J47:L47"/>
    <mergeCell ref="B48:H48"/>
    <mergeCell ref="J48:L48"/>
    <mergeCell ref="B49:H49"/>
    <mergeCell ref="J49:L49"/>
    <mergeCell ref="B44:H44"/>
    <mergeCell ref="J44:L44"/>
    <mergeCell ref="B45:H45"/>
    <mergeCell ref="J45:L45"/>
    <mergeCell ref="B46:H46"/>
    <mergeCell ref="J46:L46"/>
    <mergeCell ref="B53:H53"/>
    <mergeCell ref="J53:L53"/>
    <mergeCell ref="B54:H54"/>
    <mergeCell ref="J54:L54"/>
    <mergeCell ref="B55:H55"/>
    <mergeCell ref="J55:L55"/>
    <mergeCell ref="B50:H50"/>
    <mergeCell ref="J50:L50"/>
    <mergeCell ref="B51:H51"/>
    <mergeCell ref="J51:L51"/>
    <mergeCell ref="B52:H52"/>
    <mergeCell ref="J52:L52"/>
    <mergeCell ref="B59:H59"/>
    <mergeCell ref="J59:L59"/>
    <mergeCell ref="B60:H60"/>
    <mergeCell ref="J60:L60"/>
    <mergeCell ref="B61:H61"/>
    <mergeCell ref="J61:L61"/>
    <mergeCell ref="B56:H56"/>
    <mergeCell ref="J56:L56"/>
    <mergeCell ref="B57:H57"/>
    <mergeCell ref="J57:L57"/>
    <mergeCell ref="B58:H58"/>
    <mergeCell ref="J58:L58"/>
    <mergeCell ref="B65:H65"/>
    <mergeCell ref="J65:L65"/>
    <mergeCell ref="B66:H66"/>
    <mergeCell ref="J66:L66"/>
    <mergeCell ref="B67:H67"/>
    <mergeCell ref="J67:L67"/>
    <mergeCell ref="B62:H62"/>
    <mergeCell ref="J62:L62"/>
    <mergeCell ref="B63:H63"/>
    <mergeCell ref="J63:L63"/>
    <mergeCell ref="B64:H64"/>
    <mergeCell ref="J64:L64"/>
    <mergeCell ref="B71:H71"/>
    <mergeCell ref="J71:L71"/>
    <mergeCell ref="B72:H72"/>
    <mergeCell ref="J72:L72"/>
    <mergeCell ref="B73:H73"/>
    <mergeCell ref="J73:L73"/>
    <mergeCell ref="B68:H68"/>
    <mergeCell ref="J68:L68"/>
    <mergeCell ref="B69:H69"/>
    <mergeCell ref="J69:L69"/>
    <mergeCell ref="B70:H70"/>
    <mergeCell ref="J70:L70"/>
    <mergeCell ref="B77:H77"/>
    <mergeCell ref="J77:L77"/>
    <mergeCell ref="B78:H78"/>
    <mergeCell ref="J78:L78"/>
    <mergeCell ref="B79:H79"/>
    <mergeCell ref="J79:L79"/>
    <mergeCell ref="B74:H74"/>
    <mergeCell ref="J74:L74"/>
    <mergeCell ref="B75:H75"/>
    <mergeCell ref="J75:L75"/>
    <mergeCell ref="B76:H76"/>
    <mergeCell ref="J76:L76"/>
    <mergeCell ref="B83:H83"/>
    <mergeCell ref="J83:L83"/>
    <mergeCell ref="B84:H84"/>
    <mergeCell ref="J84:L84"/>
    <mergeCell ref="B85:H85"/>
    <mergeCell ref="J85:L85"/>
    <mergeCell ref="B80:H80"/>
    <mergeCell ref="J80:L80"/>
    <mergeCell ref="B81:H81"/>
    <mergeCell ref="J81:L81"/>
    <mergeCell ref="B82:H82"/>
    <mergeCell ref="J82:L82"/>
    <mergeCell ref="B89:H89"/>
    <mergeCell ref="J89:L89"/>
    <mergeCell ref="B90:H90"/>
    <mergeCell ref="J90:L90"/>
    <mergeCell ref="B91:H91"/>
    <mergeCell ref="J91:L91"/>
    <mergeCell ref="B86:H86"/>
    <mergeCell ref="J86:L86"/>
    <mergeCell ref="B87:H87"/>
    <mergeCell ref="J87:L87"/>
    <mergeCell ref="B88:H88"/>
    <mergeCell ref="J88:L88"/>
    <mergeCell ref="B95:H95"/>
    <mergeCell ref="J95:L95"/>
    <mergeCell ref="B96:H96"/>
    <mergeCell ref="J96:L96"/>
    <mergeCell ref="B97:H97"/>
    <mergeCell ref="J97:L97"/>
    <mergeCell ref="B92:H92"/>
    <mergeCell ref="J92:L92"/>
    <mergeCell ref="B93:H93"/>
    <mergeCell ref="J93:L93"/>
    <mergeCell ref="B94:H94"/>
    <mergeCell ref="J94:L94"/>
    <mergeCell ref="B101:H101"/>
    <mergeCell ref="J101:L101"/>
    <mergeCell ref="B102:H102"/>
    <mergeCell ref="J102:L102"/>
    <mergeCell ref="B103:H103"/>
    <mergeCell ref="J103:L103"/>
    <mergeCell ref="B98:H98"/>
    <mergeCell ref="J98:L98"/>
    <mergeCell ref="B99:H99"/>
    <mergeCell ref="J99:L99"/>
    <mergeCell ref="B100:H100"/>
    <mergeCell ref="J100:L100"/>
    <mergeCell ref="B107:H107"/>
    <mergeCell ref="J107:L107"/>
    <mergeCell ref="B108:H108"/>
    <mergeCell ref="J108:L108"/>
    <mergeCell ref="B109:H109"/>
    <mergeCell ref="J109:L109"/>
    <mergeCell ref="B104:H104"/>
    <mergeCell ref="J104:L104"/>
    <mergeCell ref="B105:H105"/>
    <mergeCell ref="J105:L105"/>
    <mergeCell ref="B106:H106"/>
    <mergeCell ref="J106:L106"/>
    <mergeCell ref="B115:H115"/>
    <mergeCell ref="J115:L115"/>
    <mergeCell ref="A116:L116"/>
    <mergeCell ref="B117:H117"/>
    <mergeCell ref="J117:L117"/>
    <mergeCell ref="B118:H118"/>
    <mergeCell ref="J118:L118"/>
    <mergeCell ref="A111:L111"/>
    <mergeCell ref="B112:H112"/>
    <mergeCell ref="J112:L112"/>
    <mergeCell ref="B113:H113"/>
    <mergeCell ref="J113:L113"/>
    <mergeCell ref="B114:H114"/>
    <mergeCell ref="J114:L114"/>
    <mergeCell ref="P123:Q123"/>
    <mergeCell ref="B124:H124"/>
    <mergeCell ref="J124:L124"/>
    <mergeCell ref="P124:Q124"/>
    <mergeCell ref="B119:H119"/>
    <mergeCell ref="J119:L119"/>
    <mergeCell ref="B120:H120"/>
    <mergeCell ref="J120:L120"/>
    <mergeCell ref="B121:H121"/>
    <mergeCell ref="J121:L121"/>
    <mergeCell ref="B125:H125"/>
    <mergeCell ref="J125:L125"/>
    <mergeCell ref="B126:H126"/>
    <mergeCell ref="J126:L126"/>
    <mergeCell ref="B127:H127"/>
    <mergeCell ref="J127:L127"/>
    <mergeCell ref="B122:H122"/>
    <mergeCell ref="J122:L122"/>
    <mergeCell ref="A123:L123"/>
    <mergeCell ref="B131:H131"/>
    <mergeCell ref="J131:L131"/>
    <mergeCell ref="B132:H132"/>
    <mergeCell ref="J132:L132"/>
    <mergeCell ref="B133:H133"/>
    <mergeCell ref="J133:L133"/>
    <mergeCell ref="B128:H128"/>
    <mergeCell ref="J128:L128"/>
    <mergeCell ref="B129:H129"/>
    <mergeCell ref="J129:L129"/>
    <mergeCell ref="B130:H130"/>
    <mergeCell ref="J130:L130"/>
    <mergeCell ref="B137:H137"/>
    <mergeCell ref="J137:L137"/>
    <mergeCell ref="B138:H138"/>
    <mergeCell ref="J138:L138"/>
    <mergeCell ref="B139:H139"/>
    <mergeCell ref="J139:L139"/>
    <mergeCell ref="B134:H134"/>
    <mergeCell ref="J134:L134"/>
    <mergeCell ref="B135:H135"/>
    <mergeCell ref="J135:L135"/>
    <mergeCell ref="B136:H136"/>
    <mergeCell ref="J136:L136"/>
    <mergeCell ref="B143:H143"/>
    <mergeCell ref="J143:L143"/>
    <mergeCell ref="B144:H144"/>
    <mergeCell ref="J144:L144"/>
    <mergeCell ref="B145:H145"/>
    <mergeCell ref="J145:L145"/>
    <mergeCell ref="B140:H140"/>
    <mergeCell ref="J140:L140"/>
    <mergeCell ref="B141:H141"/>
    <mergeCell ref="J141:L141"/>
    <mergeCell ref="B142:H142"/>
    <mergeCell ref="J142:L142"/>
    <mergeCell ref="B149:H149"/>
    <mergeCell ref="J149:L149"/>
    <mergeCell ref="B150:H150"/>
    <mergeCell ref="J150:L150"/>
    <mergeCell ref="B151:H151"/>
    <mergeCell ref="J151:L151"/>
    <mergeCell ref="B146:H146"/>
    <mergeCell ref="J146:L146"/>
    <mergeCell ref="B147:H147"/>
    <mergeCell ref="J147:L147"/>
    <mergeCell ref="B148:H148"/>
    <mergeCell ref="J148:L148"/>
    <mergeCell ref="B155:H155"/>
    <mergeCell ref="J155:L155"/>
    <mergeCell ref="B156:H156"/>
    <mergeCell ref="J156:L156"/>
    <mergeCell ref="B157:H157"/>
    <mergeCell ref="J157:L157"/>
    <mergeCell ref="B152:H152"/>
    <mergeCell ref="J152:L152"/>
    <mergeCell ref="B153:H153"/>
    <mergeCell ref="J153:L153"/>
    <mergeCell ref="B154:H154"/>
    <mergeCell ref="J154:L154"/>
    <mergeCell ref="B161:H161"/>
    <mergeCell ref="J161:L161"/>
    <mergeCell ref="B162:H162"/>
    <mergeCell ref="J162:L162"/>
    <mergeCell ref="B163:H163"/>
    <mergeCell ref="J163:L163"/>
    <mergeCell ref="B158:H158"/>
    <mergeCell ref="J158:L158"/>
    <mergeCell ref="B159:H159"/>
    <mergeCell ref="J159:L159"/>
    <mergeCell ref="B160:H160"/>
    <mergeCell ref="J160:L160"/>
    <mergeCell ref="B167:H167"/>
    <mergeCell ref="J167:L167"/>
    <mergeCell ref="B168:H168"/>
    <mergeCell ref="J168:L168"/>
    <mergeCell ref="B169:H169"/>
    <mergeCell ref="J169:L169"/>
    <mergeCell ref="B164:H164"/>
    <mergeCell ref="J164:L164"/>
    <mergeCell ref="B165:H165"/>
    <mergeCell ref="J165:L165"/>
    <mergeCell ref="B166:H166"/>
    <mergeCell ref="J166:L166"/>
    <mergeCell ref="B173:H173"/>
    <mergeCell ref="J173:L173"/>
    <mergeCell ref="B174:H174"/>
    <mergeCell ref="J174:L174"/>
    <mergeCell ref="B175:H175"/>
    <mergeCell ref="J175:L175"/>
    <mergeCell ref="B170:H170"/>
    <mergeCell ref="J170:L170"/>
    <mergeCell ref="B171:H171"/>
    <mergeCell ref="J171:L171"/>
    <mergeCell ref="B172:H172"/>
    <mergeCell ref="J172:L172"/>
    <mergeCell ref="B179:H179"/>
    <mergeCell ref="J179:L179"/>
    <mergeCell ref="B180:H180"/>
    <mergeCell ref="J180:L180"/>
    <mergeCell ref="B181:H181"/>
    <mergeCell ref="J181:L181"/>
    <mergeCell ref="B176:H176"/>
    <mergeCell ref="J176:L176"/>
    <mergeCell ref="B177:H177"/>
    <mergeCell ref="J177:L177"/>
    <mergeCell ref="B178:H178"/>
    <mergeCell ref="J178:L178"/>
    <mergeCell ref="B187:H187"/>
    <mergeCell ref="J187:L187"/>
    <mergeCell ref="B188:H188"/>
    <mergeCell ref="J188:L188"/>
    <mergeCell ref="B189:H189"/>
    <mergeCell ref="J189:L189"/>
    <mergeCell ref="B182:H182"/>
    <mergeCell ref="J182:L182"/>
    <mergeCell ref="B183:H183"/>
    <mergeCell ref="J183:L183"/>
    <mergeCell ref="A185:L185"/>
    <mergeCell ref="B186:H186"/>
    <mergeCell ref="J186:L186"/>
    <mergeCell ref="A195:E195"/>
    <mergeCell ref="H195:J195"/>
    <mergeCell ref="A190:L190"/>
    <mergeCell ref="B191:H191"/>
    <mergeCell ref="J191:L191"/>
    <mergeCell ref="B192:H192"/>
    <mergeCell ref="J192:L192"/>
    <mergeCell ref="B193:H193"/>
    <mergeCell ref="J193:L1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2015-06-05T18:19:34Z</dcterms:created>
  <dcterms:modified xsi:type="dcterms:W3CDTF">2020-03-30T04:20:15Z</dcterms:modified>
</cp:coreProperties>
</file>