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9" i="1" l="1"/>
  <c r="J42" i="1"/>
  <c r="J54" i="1"/>
  <c r="J122" i="1" l="1"/>
  <c r="J179" i="1"/>
  <c r="J178" i="1"/>
  <c r="J177" i="1"/>
  <c r="J169" i="1"/>
  <c r="J168" i="1"/>
  <c r="J167" i="1"/>
  <c r="J159" i="1"/>
  <c r="J158" i="1"/>
  <c r="J157" i="1"/>
  <c r="J149" i="1"/>
  <c r="J148" i="1"/>
  <c r="J147" i="1"/>
  <c r="J139" i="1"/>
  <c r="J138" i="1"/>
  <c r="J137" i="1"/>
  <c r="J129" i="1"/>
  <c r="J128" i="1"/>
  <c r="J127" i="1"/>
  <c r="J182" i="1" l="1"/>
  <c r="J181" i="1"/>
  <c r="J180" i="1"/>
  <c r="J172" i="1"/>
  <c r="J171" i="1"/>
  <c r="J170" i="1"/>
  <c r="J162" i="1"/>
  <c r="J161" i="1"/>
  <c r="J160" i="1"/>
  <c r="J150" i="1"/>
  <c r="J152" i="1"/>
  <c r="J142" i="1"/>
  <c r="J141" i="1"/>
  <c r="J140" i="1"/>
  <c r="J132" i="1"/>
  <c r="J131" i="1"/>
  <c r="J130" i="1"/>
  <c r="J109" i="1"/>
  <c r="I102" i="1"/>
  <c r="I105" i="1" s="1"/>
  <c r="J101" i="1"/>
  <c r="J97" i="1"/>
  <c r="J96" i="1"/>
  <c r="J100" i="1" s="1"/>
  <c r="J108" i="1" s="1"/>
  <c r="J93" i="1"/>
  <c r="J81" i="1"/>
  <c r="J73" i="1"/>
  <c r="J71" i="1"/>
  <c r="J79" i="1" s="1"/>
  <c r="J83" i="1" s="1"/>
  <c r="J87" i="1" s="1"/>
  <c r="J91" i="1" s="1"/>
  <c r="J69" i="1"/>
  <c r="J68" i="1"/>
  <c r="J72" i="1" s="1"/>
  <c r="J67" i="1"/>
  <c r="J65" i="1"/>
  <c r="J61" i="1"/>
  <c r="J57" i="1"/>
  <c r="J55" i="1"/>
  <c r="J63" i="1" s="1"/>
  <c r="J95" i="1" s="1"/>
  <c r="J99" i="1" s="1"/>
  <c r="J103" i="1" s="1"/>
  <c r="J53" i="1"/>
  <c r="J49" i="1"/>
  <c r="J45" i="1"/>
  <c r="J41" i="1"/>
  <c r="J37" i="1"/>
  <c r="I36" i="1"/>
  <c r="J17" i="1"/>
  <c r="J23" i="1" s="1"/>
  <c r="J14" i="1"/>
  <c r="J33" i="1" l="1"/>
  <c r="J151" i="1"/>
</calcChain>
</file>

<file path=xl/sharedStrings.xml><?xml version="1.0" encoding="utf-8"?>
<sst xmlns="http://schemas.openxmlformats.org/spreadsheetml/2006/main" count="535" uniqueCount="247">
  <si>
    <t>ООО УК "Жилкомсервис"</t>
  </si>
  <si>
    <t>Форма 2.8. Отчет об исполнении управляющей организацией договора управления</t>
  </si>
  <si>
    <t>площадь</t>
  </si>
  <si>
    <t>Адрес:</t>
  </si>
  <si>
    <t>пр.Мира 5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</si>
  <si>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</si>
  <si>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</si>
  <si>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</si>
  <si>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</si>
  <si>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</si>
  <si>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</si>
  <si>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</si>
  <si>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</si>
  <si>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</si>
  <si>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</si>
  <si>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</si>
  <si>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</si>
  <si>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</si>
  <si>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</si>
  <si>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 xml:space="preserve"> - за содержание дома</t>
  </si>
  <si>
    <t xml:space="preserve"> - за текущий ремонт</t>
  </si>
  <si>
    <t xml:space="preserve"> - за услуги управления</t>
  </si>
  <si>
    <t>Получено денежных средств, в том числе:</t>
  </si>
  <si>
    <t xml:space="preserve"> - денежных средств от собственников/нанимателей помещений</t>
  </si>
  <si>
    <t xml:space="preserve"> - целевых взносов от собственников/нанимателей помещений</t>
  </si>
  <si>
    <t xml:space="preserve"> - субсидий</t>
  </si>
  <si>
    <t xml:space="preserve"> - денежных средств от использования общего имущества</t>
  </si>
  <si>
    <t xml:space="preserve"> 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</si>
  <si>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</si>
  <si>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</si>
  <si>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</si>
  <si>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</si>
  <si>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</si>
  <si>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21</t>
  </si>
  <si>
    <t>Содержание и текущий ремонт общего имущества многоквартирного дома</t>
  </si>
  <si>
    <t>22</t>
  </si>
  <si>
    <t>Годовая фактическая стоимость работ (услуг)</t>
  </si>
  <si>
    <t>23.1</t>
  </si>
  <si>
    <t>Содержание лестничных клеток</t>
  </si>
  <si>
    <t>24.1</t>
  </si>
  <si>
    <t>Периодичность выполнения работ (оказания услуг)</t>
  </si>
  <si>
    <t>Ежедневно</t>
  </si>
  <si>
    <t>25.1</t>
  </si>
  <si>
    <t>Количество убираемой площади</t>
  </si>
  <si>
    <t>м2</t>
  </si>
  <si>
    <t>26.1</t>
  </si>
  <si>
    <t>Стоимость на единицу измерения</t>
  </si>
  <si>
    <t>23.2</t>
  </si>
  <si>
    <t>Ручная уборка придомовой территории</t>
  </si>
  <si>
    <t>24.2</t>
  </si>
  <si>
    <t>25.2</t>
  </si>
  <si>
    <t>26.2</t>
  </si>
  <si>
    <t>23.3</t>
  </si>
  <si>
    <t>Механизированная уборка придомовой территории</t>
  </si>
  <si>
    <t>24.3</t>
  </si>
  <si>
    <t>25.3</t>
  </si>
  <si>
    <t>Единица измерения</t>
  </si>
  <si>
    <t>1 м2</t>
  </si>
  <si>
    <t>26.3</t>
  </si>
  <si>
    <t>23.4</t>
  </si>
  <si>
    <t>Техническое и аварийное обслуживание внутридомовых инженерных систем</t>
  </si>
  <si>
    <t>24.4</t>
  </si>
  <si>
    <t>круглосуточно</t>
  </si>
  <si>
    <t>25.4</t>
  </si>
  <si>
    <t>26.4</t>
  </si>
  <si>
    <t>23.5</t>
  </si>
  <si>
    <t>Дератизация подвалов</t>
  </si>
  <si>
    <t>24.5</t>
  </si>
  <si>
    <t>1 раз в месяц</t>
  </si>
  <si>
    <t>25.5</t>
  </si>
  <si>
    <t>26.5</t>
  </si>
  <si>
    <t>23.6</t>
  </si>
  <si>
    <t>Обслуживание и ремонт наружного освещения</t>
  </si>
  <si>
    <t>24.6</t>
  </si>
  <si>
    <t>ежемесячно</t>
  </si>
  <si>
    <t>25.6</t>
  </si>
  <si>
    <t>Количество опор</t>
  </si>
  <si>
    <t>шт</t>
  </si>
  <si>
    <t>26.6</t>
  </si>
  <si>
    <t>23.7</t>
  </si>
  <si>
    <t>24.7</t>
  </si>
  <si>
    <t>25.7</t>
  </si>
  <si>
    <t>26.7</t>
  </si>
  <si>
    <t>23.8</t>
  </si>
  <si>
    <t>Вывоз, утилизация мусора</t>
  </si>
  <si>
    <t>24.8</t>
  </si>
  <si>
    <t>25.8</t>
  </si>
  <si>
    <t>26.8</t>
  </si>
  <si>
    <t>23.9</t>
  </si>
  <si>
    <t>Обслуживание и текущий ремонт лифтов</t>
  </si>
  <si>
    <t>24.9</t>
  </si>
  <si>
    <t>25.9</t>
  </si>
  <si>
    <t>Количество лифтов</t>
  </si>
  <si>
    <t>26.9</t>
  </si>
  <si>
    <t>23.10</t>
  </si>
  <si>
    <t>Затраты управляющей компании</t>
  </si>
  <si>
    <t>24.10</t>
  </si>
  <si>
    <t>25.10</t>
  </si>
  <si>
    <t>26.10</t>
  </si>
  <si>
    <t>23.11</t>
  </si>
  <si>
    <t>Содержание РКЦ</t>
  </si>
  <si>
    <t>24.11</t>
  </si>
  <si>
    <t>25.11</t>
  </si>
  <si>
    <t>26.11</t>
  </si>
  <si>
    <t>23.12</t>
  </si>
  <si>
    <t>Содержание мусоропроводов и мусорокамер</t>
  </si>
  <si>
    <t>24.12</t>
  </si>
  <si>
    <t>25.12</t>
  </si>
  <si>
    <t>Количество мусоропроводов</t>
  </si>
  <si>
    <t>26.12</t>
  </si>
  <si>
    <t>23.13</t>
  </si>
  <si>
    <t>Обслуживание конструктивных элементов</t>
  </si>
  <si>
    <t>24.13</t>
  </si>
  <si>
    <t>25.13</t>
  </si>
  <si>
    <t>26.13</t>
  </si>
  <si>
    <t>23.14</t>
  </si>
  <si>
    <t>Обслуживание узлов учета</t>
  </si>
  <si>
    <t>24.14</t>
  </si>
  <si>
    <t>25.14</t>
  </si>
  <si>
    <t>Количество узлов учета</t>
  </si>
  <si>
    <t>26.14</t>
  </si>
  <si>
    <t>23.15</t>
  </si>
  <si>
    <t>Обслуживание ИТП</t>
  </si>
  <si>
    <t>24.15</t>
  </si>
  <si>
    <t>25.15</t>
  </si>
  <si>
    <t>Количество ИТП</t>
  </si>
  <si>
    <t>26.15</t>
  </si>
  <si>
    <t>23.16</t>
  </si>
  <si>
    <t>Обслуживание оборудования пожарной безопасности</t>
  </si>
  <si>
    <t>24.16</t>
  </si>
  <si>
    <t>25.16</t>
  </si>
  <si>
    <t>26.16</t>
  </si>
  <si>
    <t>23.17</t>
  </si>
  <si>
    <t>Обслуживание автоматического устройства подъездной двери</t>
  </si>
  <si>
    <t>24.17</t>
  </si>
  <si>
    <t>25.17</t>
  </si>
  <si>
    <t>26.17</t>
  </si>
  <si>
    <t>23.18</t>
  </si>
  <si>
    <t>Обслуживание домофонов подвальных и мусорокамерных дверей</t>
  </si>
  <si>
    <t>24.18</t>
  </si>
  <si>
    <t>25.18</t>
  </si>
  <si>
    <t>26.18</t>
  </si>
  <si>
    <t>23.19</t>
  </si>
  <si>
    <t>Обслуживание систем видеонаблюдения</t>
  </si>
  <si>
    <t>24.19</t>
  </si>
  <si>
    <t>25.19</t>
  </si>
  <si>
    <t>26.19</t>
  </si>
  <si>
    <t>23.20</t>
  </si>
  <si>
    <t>Работы по текущему ремонту общего имущества многоквартирного дома</t>
  </si>
  <si>
    <t>24.20</t>
  </si>
  <si>
    <t>25.20</t>
  </si>
  <si>
    <t>26.20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</si>
  <si>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</si>
  <si>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</si>
  <si>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</si>
  <si>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</si>
  <si>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</si>
  <si>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</si>
  <si>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</si>
  <si>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 xml:space="preserve">Информация о предоставленных коммунальных услугах (заполняется по каждой коммунальной услуге) </t>
  </si>
  <si>
    <t>37.1</t>
  </si>
  <si>
    <t>Вид коммунальной услуги</t>
  </si>
  <si>
    <t xml:space="preserve"> -</t>
  </si>
  <si>
    <t>Отопление</t>
  </si>
  <si>
    <t>38.1</t>
  </si>
  <si>
    <t>ГКал</t>
  </si>
  <si>
    <t>39.1</t>
  </si>
  <si>
    <t>Общий объем потребления</t>
  </si>
  <si>
    <t>нат. показ.</t>
  </si>
  <si>
    <t>40.1</t>
  </si>
  <si>
    <t>Начислено потребителям</t>
  </si>
  <si>
    <t>41.1</t>
  </si>
  <si>
    <t>Оплачено потребителями</t>
  </si>
  <si>
    <t>42.1</t>
  </si>
  <si>
    <t>Задолженность потребителей</t>
  </si>
  <si>
    <t>43.1</t>
  </si>
  <si>
    <t>Начислено поставщиком (поставщиками) коммунального ресурса</t>
  </si>
  <si>
    <t>44.1</t>
  </si>
  <si>
    <t>Оплачено поставщику (поставщикам) коммунального ресурса</t>
  </si>
  <si>
    <t>45.1</t>
  </si>
  <si>
    <t>Задолженность перед поставщиком (поставщиками) коммунального ресурса</t>
  </si>
  <si>
    <t>46.1</t>
  </si>
  <si>
    <t>Размер пени и штрафов, уплаченные поставщику (поставщикам) коммунального ресурса</t>
  </si>
  <si>
    <t>37.2</t>
  </si>
  <si>
    <t>Холодное водоснабжение</t>
  </si>
  <si>
    <t>38.2</t>
  </si>
  <si>
    <t>куб.м</t>
  </si>
  <si>
    <t>39.2</t>
  </si>
  <si>
    <t>40.2</t>
  </si>
  <si>
    <t>41.2</t>
  </si>
  <si>
    <t>42.2</t>
  </si>
  <si>
    <t>43.2</t>
  </si>
  <si>
    <t>44.2</t>
  </si>
  <si>
    <t>45.2</t>
  </si>
  <si>
    <t>46.2</t>
  </si>
  <si>
    <t>37.3</t>
  </si>
  <si>
    <t>ГВС: Компонент на теплоноситель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</si>
  <si>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</si>
  <si>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</si>
  <si>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</si>
  <si>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</si>
  <si>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</si>
  <si>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</si>
  <si>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</si>
  <si>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</si>
  <si>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</si>
  <si>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37.4</t>
  </si>
  <si>
    <t>ГВС: Компонент на ТЭ</t>
  </si>
  <si>
    <t>38.4</t>
  </si>
  <si>
    <t>Гкал</t>
  </si>
  <si>
    <t>39.4</t>
  </si>
  <si>
    <t>40.4</t>
  </si>
  <si>
    <t>41.4</t>
  </si>
  <si>
    <t>42.4</t>
  </si>
  <si>
    <t>43.4</t>
  </si>
  <si>
    <t>44.4</t>
  </si>
  <si>
    <t>45.4</t>
  </si>
  <si>
    <t>46.4</t>
  </si>
  <si>
    <t>37.5</t>
  </si>
  <si>
    <t>Водоотведение</t>
  </si>
  <si>
    <t>38.5</t>
  </si>
  <si>
    <t>39.5</t>
  </si>
  <si>
    <t>40.5</t>
  </si>
  <si>
    <t>41.5</t>
  </si>
  <si>
    <t>42.5</t>
  </si>
  <si>
    <t>43.5</t>
  </si>
  <si>
    <t>44.5</t>
  </si>
  <si>
    <t>45.5</t>
  </si>
  <si>
    <t>46.5</t>
  </si>
  <si>
    <t>37.6</t>
  </si>
  <si>
    <t>Электроснабжение</t>
  </si>
  <si>
    <t>38.6</t>
  </si>
  <si>
    <t>кВт*ч</t>
  </si>
  <si>
    <t>39.6</t>
  </si>
  <si>
    <t>40.6</t>
  </si>
  <si>
    <t>41.6</t>
  </si>
  <si>
    <t>42.6</t>
  </si>
  <si>
    <t>43.6</t>
  </si>
  <si>
    <t>44.6</t>
  </si>
  <si>
    <t>45.6</t>
  </si>
  <si>
    <t>46.6</t>
  </si>
  <si>
    <t>Информация о наличии претензий по качеству предоставленных коммунальных услуг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</si>
  <si>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</si>
  <si>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</si>
  <si>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</si>
  <si>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</si>
  <si>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Обслуживание охранной сигнализации подвалов, чердаков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</si>
</sst>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sz val="10"/>
      <name val="Arial"/>
      <family val="2"/>
      <charset val="1"/>
    </font>
    <font>
      <b/>
      <sz val="12"/>
      <color indexed="12"/>
      <name val="Arial"/>
      <family val="2"/>
      <charset val="1"/>
    </font>
    <font>
      <b/>
      <sz val="8"/>
      <name val="Arial"/>
      <family val="2"/>
      <charset val="204"/>
    </font>
    <font>
      <b/>
      <sz val="12"/>
      <name val="Arial"/>
      <family val="2"/>
      <charset val="1"/>
    </font>
    <font>
      <b/>
      <sz val="9"/>
      <name val="Arial"/>
      <family val="2"/>
      <charset val="1"/>
    </font>
    <font>
      <b/>
      <sz val="8"/>
      <name val="Arial"/>
      <family val="2"/>
      <charset val="1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6" fillId="2" borderId="2" xfId="1" applyFont="1" applyFill="1" applyBorder="1" applyAlignment="1">
      <alignment horizontal="left" wrapText="1" indent="1"/>
    </xf>
    <xf numFmtId="0" fontId="6" fillId="2" borderId="3" xfId="1" applyFont="1" applyFill="1" applyBorder="1" applyAlignment="1">
      <alignment horizontal="left" wrapText="1" indent="1"/>
    </xf>
    <xf numFmtId="1" fontId="1" fillId="0" borderId="5" xfId="1" applyNumberFormat="1" applyBorder="1" applyAlignment="1">
      <alignment horizontal="center" wrapText="1"/>
    </xf>
    <xf numFmtId="0" fontId="1" fillId="0" borderId="5" xfId="1" applyBorder="1" applyAlignment="1">
      <alignment horizontal="center" wrapText="1"/>
    </xf>
    <xf numFmtId="0" fontId="1" fillId="0" borderId="5" xfId="1" applyBorder="1" applyAlignment="1">
      <alignment horizontal="left" wrapText="1"/>
    </xf>
    <xf numFmtId="4" fontId="0" fillId="0" borderId="0" xfId="0" applyNumberFormat="1"/>
    <xf numFmtId="49" fontId="1" fillId="0" borderId="5" xfId="1" applyNumberFormat="1" applyBorder="1" applyAlignment="1">
      <alignment horizontal="center"/>
    </xf>
    <xf numFmtId="0" fontId="0" fillId="0" borderId="5" xfId="0" applyBorder="1"/>
    <xf numFmtId="49" fontId="1" fillId="0" borderId="5" xfId="1" applyNumberFormat="1" applyBorder="1" applyAlignment="1">
      <alignment horizontal="center" wrapText="1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left" wrapText="1" indent="1"/>
    </xf>
    <xf numFmtId="0" fontId="10" fillId="0" borderId="0" xfId="0" applyFont="1"/>
    <xf numFmtId="1" fontId="1" fillId="0" borderId="5" xfId="1" applyNumberFormat="1" applyBorder="1" applyAlignment="1">
      <alignment horizontal="center"/>
    </xf>
    <xf numFmtId="0" fontId="1" fillId="0" borderId="9" xfId="1" applyBorder="1" applyAlignment="1">
      <alignment horizontal="left"/>
    </xf>
    <xf numFmtId="4" fontId="1" fillId="0" borderId="5" xfId="1" applyNumberFormat="1" applyBorder="1" applyAlignment="1">
      <alignment horizontal="center" wrapText="1"/>
    </xf>
    <xf numFmtId="0" fontId="0" fillId="0" borderId="0" xfId="0" applyAlignment="1">
      <alignment horizontal="center"/>
    </xf>
    <xf numFmtId="4" fontId="1" fillId="0" borderId="5" xfId="1" applyNumberFormat="1" applyBorder="1" applyAlignment="1">
      <alignment horizontal="left" wrapText="1" indent="1"/>
    </xf>
    <xf numFmtId="0" fontId="7" fillId="0" borderId="5" xfId="1" applyFont="1" applyBorder="1" applyAlignment="1">
      <alignment horizontal="left" vertical="center" wrapText="1"/>
    </xf>
    <xf numFmtId="1" fontId="1" fillId="0" borderId="5" xfId="1" applyNumberFormat="1" applyBorder="1" applyAlignment="1">
      <alignment horizontal="center" wrapText="1"/>
    </xf>
    <xf numFmtId="1" fontId="1" fillId="0" borderId="5" xfId="1" applyNumberFormat="1" applyBorder="1" applyAlignment="1">
      <alignment horizontal="left" wrapText="1" indent="1"/>
    </xf>
    <xf numFmtId="0" fontId="1" fillId="0" borderId="9" xfId="1" applyBorder="1" applyAlignment="1">
      <alignment horizontal="left" wrapText="1"/>
    </xf>
    <xf numFmtId="0" fontId="1" fillId="0" borderId="5" xfId="1" applyBorder="1" applyAlignment="1">
      <alignment horizontal="left" wrapText="1" indent="1"/>
    </xf>
    <xf numFmtId="0" fontId="1" fillId="0" borderId="6" xfId="1" applyBorder="1" applyAlignment="1">
      <alignment horizontal="left" wrapText="1"/>
    </xf>
    <xf numFmtId="0" fontId="7" fillId="0" borderId="5" xfId="1" applyFont="1" applyBorder="1" applyAlignment="1">
      <alignment horizontal="left" wrapText="1" indent="1"/>
    </xf>
    <xf numFmtId="2" fontId="1" fillId="0" borderId="5" xfId="1" applyNumberFormat="1" applyBorder="1" applyAlignment="1">
      <alignment horizontal="left" wrapText="1" indent="1"/>
    </xf>
    <xf numFmtId="0" fontId="1" fillId="0" borderId="5" xfId="1" applyBorder="1" applyAlignment="1">
      <alignment horizontal="left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1" fillId="0" borderId="6" xfId="1" applyBorder="1" applyAlignment="1">
      <alignment horizontal="left"/>
    </xf>
    <xf numFmtId="0" fontId="1" fillId="0" borderId="7" xfId="1" applyBorder="1" applyAlignment="1">
      <alignment horizontal="left"/>
    </xf>
    <xf numFmtId="0" fontId="1" fillId="0" borderId="8" xfId="1" applyBorder="1" applyAlignment="1">
      <alignment horizontal="left"/>
    </xf>
    <xf numFmtId="1" fontId="1" fillId="0" borderId="6" xfId="1" applyNumberFormat="1" applyBorder="1" applyAlignment="1">
      <alignment horizontal="left" wrapText="1" indent="1"/>
    </xf>
    <xf numFmtId="1" fontId="1" fillId="0" borderId="7" xfId="1" applyNumberFormat="1" applyBorder="1" applyAlignment="1">
      <alignment horizontal="left" wrapText="1" indent="1"/>
    </xf>
    <xf numFmtId="1" fontId="1" fillId="0" borderId="8" xfId="1" applyNumberFormat="1" applyBorder="1" applyAlignment="1">
      <alignment horizontal="left" wrapText="1" indent="1"/>
    </xf>
    <xf numFmtId="0" fontId="7" fillId="0" borderId="5" xfId="1" applyFont="1" applyBorder="1" applyAlignment="1">
      <alignment horizontal="left" wrapText="1"/>
    </xf>
    <xf numFmtId="2" fontId="1" fillId="0" borderId="6" xfId="1" applyNumberFormat="1" applyBorder="1" applyAlignment="1">
      <alignment horizontal="center" wrapText="1"/>
    </xf>
    <xf numFmtId="2" fontId="1" fillId="0" borderId="7" xfId="1" applyNumberFormat="1" applyBorder="1" applyAlignment="1">
      <alignment horizontal="center" wrapText="1"/>
    </xf>
    <xf numFmtId="2" fontId="1" fillId="0" borderId="8" xfId="1" applyNumberFormat="1" applyBorder="1" applyAlignment="1">
      <alignment horizontal="center" wrapText="1"/>
    </xf>
    <xf numFmtId="0" fontId="4" fillId="0" borderId="6" xfId="1" applyFont="1" applyBorder="1" applyAlignment="1">
      <alignment horizontal="left" wrapText="1"/>
    </xf>
    <xf numFmtId="0" fontId="4" fillId="0" borderId="7" xfId="1" applyFont="1" applyBorder="1" applyAlignment="1">
      <alignment horizontal="left" wrapText="1"/>
    </xf>
    <xf numFmtId="0" fontId="4" fillId="0" borderId="8" xfId="1" applyFont="1" applyBorder="1" applyAlignment="1">
      <alignment horizontal="left" wrapText="1"/>
    </xf>
    <xf numFmtId="2" fontId="8" fillId="0" borderId="5" xfId="1" applyNumberFormat="1" applyFont="1" applyBorder="1" applyAlignment="1">
      <alignment horizontal="left" wrapText="1" indent="1"/>
    </xf>
    <xf numFmtId="4" fontId="9" fillId="0" borderId="5" xfId="1" applyNumberFormat="1" applyFont="1" applyBorder="1" applyAlignment="1">
      <alignment horizontal="left" wrapText="1" indent="1"/>
    </xf>
    <xf numFmtId="4" fontId="8" fillId="0" borderId="5" xfId="1" applyNumberFormat="1" applyFont="1" applyBorder="1" applyAlignment="1">
      <alignment horizontal="left" wrapText="1" indent="1"/>
    </xf>
    <xf numFmtId="2" fontId="4" fillId="0" borderId="5" xfId="1" applyNumberFormat="1" applyFont="1" applyBorder="1" applyAlignment="1">
      <alignment horizontal="left" wrapText="1" indent="1"/>
    </xf>
    <xf numFmtId="0" fontId="1" fillId="0" borderId="5" xfId="1" applyBorder="1" applyAlignment="1">
      <alignment horizontal="center" wrapText="1"/>
    </xf>
    <xf numFmtId="0" fontId="4" fillId="0" borderId="5" xfId="1" applyFont="1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0" xfId="1" applyAlignment="1">
      <alignment horizontal="left"/>
    </xf>
    <xf numFmtId="4" fontId="7" fillId="0" borderId="5" xfId="1" applyNumberFormat="1" applyFont="1" applyBorder="1" applyAlignment="1">
      <alignment horizontal="left" wrapText="1" indent="1"/>
    </xf>
    <xf numFmtId="4" fontId="4" fillId="0" borderId="5" xfId="1" applyNumberFormat="1" applyFont="1" applyBorder="1" applyAlignment="1">
      <alignment horizontal="left" wrapText="1" indent="1"/>
    </xf>
    <xf numFmtId="14" fontId="1" fillId="0" borderId="5" xfId="1" applyNumberFormat="1" applyBorder="1" applyAlignment="1">
      <alignment horizontal="left" wrapText="1" indent="1"/>
    </xf>
    <xf numFmtId="0" fontId="6" fillId="2" borderId="3" xfId="1" applyFont="1" applyFill="1" applyBorder="1" applyAlignment="1">
      <alignment horizontal="left" wrapText="1" indent="1"/>
    </xf>
    <xf numFmtId="0" fontId="6" fillId="2" borderId="4" xfId="1" applyFont="1" applyFill="1" applyBorder="1" applyAlignment="1">
      <alignment horizontal="left" wrapText="1" indent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1" fillId="0" borderId="1" xfId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tabSelected="1" workbookViewId="0">
      <selection activeCell="J106" sqref="J106:L106"/>
    </sheetView>
  </sheetViews>
  <sheetFormatPr defaultRowHeight="15" x14ac:dyDescent="0.25"/>
  <cols>
    <col min="1" max="1" width="6.7109375" customWidth="1"/>
    <col min="8" max="8" width="6.140625" customWidth="1"/>
    <col min="9" max="9" width="8.42578125" customWidth="1"/>
    <col min="11" max="11" width="3.7109375" customWidth="1"/>
    <col min="12" max="12" width="3.5703125" customWidth="1"/>
    <col min="13" max="13" width="11.42578125" bestFit="1" customWidth="1"/>
    <col min="14" max="14" width="12.140625" bestFit="1" customWidth="1"/>
    <col min="252" max="252" width="6.7109375" customWidth="1"/>
    <col min="259" max="259" width="6.140625" customWidth="1"/>
    <col min="260" max="260" width="8.42578125" customWidth="1"/>
    <col min="262" max="262" width="3.7109375" customWidth="1"/>
    <col min="263" max="263" width="3.5703125" customWidth="1"/>
    <col min="264" max="264" width="0.140625" customWidth="1"/>
    <col min="265" max="268" width="0" hidden="1" customWidth="1"/>
    <col min="269" max="269" width="11.42578125" bestFit="1" customWidth="1"/>
    <col min="270" max="270" width="12.140625" bestFit="1" customWidth="1"/>
    <col min="508" max="508" width="6.7109375" customWidth="1"/>
    <col min="515" max="515" width="6.140625" customWidth="1"/>
    <col min="516" max="516" width="8.42578125" customWidth="1"/>
    <col min="518" max="518" width="3.7109375" customWidth="1"/>
    <col min="519" max="519" width="3.5703125" customWidth="1"/>
    <col min="520" max="520" width="0.140625" customWidth="1"/>
    <col min="521" max="524" width="0" hidden="1" customWidth="1"/>
    <col min="525" max="525" width="11.42578125" bestFit="1" customWidth="1"/>
    <col min="526" max="526" width="12.140625" bestFit="1" customWidth="1"/>
    <col min="764" max="764" width="6.7109375" customWidth="1"/>
    <col min="771" max="771" width="6.140625" customWidth="1"/>
    <col min="772" max="772" width="8.42578125" customWidth="1"/>
    <col min="774" max="774" width="3.7109375" customWidth="1"/>
    <col min="775" max="775" width="3.5703125" customWidth="1"/>
    <col min="776" max="776" width="0.140625" customWidth="1"/>
    <col min="777" max="780" width="0" hidden="1" customWidth="1"/>
    <col min="781" max="781" width="11.42578125" bestFit="1" customWidth="1"/>
    <col min="782" max="782" width="12.140625" bestFit="1" customWidth="1"/>
    <col min="1020" max="1020" width="6.7109375" customWidth="1"/>
    <col min="1027" max="1027" width="6.140625" customWidth="1"/>
    <col min="1028" max="1028" width="8.42578125" customWidth="1"/>
    <col min="1030" max="1030" width="3.7109375" customWidth="1"/>
    <col min="1031" max="1031" width="3.5703125" customWidth="1"/>
    <col min="1032" max="1032" width="0.140625" customWidth="1"/>
    <col min="1033" max="1036" width="0" hidden="1" customWidth="1"/>
    <col min="1037" max="1037" width="11.42578125" bestFit="1" customWidth="1"/>
    <col min="1038" max="1038" width="12.140625" bestFit="1" customWidth="1"/>
    <col min="1276" max="1276" width="6.7109375" customWidth="1"/>
    <col min="1283" max="1283" width="6.140625" customWidth="1"/>
    <col min="1284" max="1284" width="8.42578125" customWidth="1"/>
    <col min="1286" max="1286" width="3.7109375" customWidth="1"/>
    <col min="1287" max="1287" width="3.5703125" customWidth="1"/>
    <col min="1288" max="1288" width="0.140625" customWidth="1"/>
    <col min="1289" max="1292" width="0" hidden="1" customWidth="1"/>
    <col min="1293" max="1293" width="11.42578125" bestFit="1" customWidth="1"/>
    <col min="1294" max="1294" width="12.140625" bestFit="1" customWidth="1"/>
    <col min="1532" max="1532" width="6.7109375" customWidth="1"/>
    <col min="1539" max="1539" width="6.140625" customWidth="1"/>
    <col min="1540" max="1540" width="8.42578125" customWidth="1"/>
    <col min="1542" max="1542" width="3.7109375" customWidth="1"/>
    <col min="1543" max="1543" width="3.5703125" customWidth="1"/>
    <col min="1544" max="1544" width="0.140625" customWidth="1"/>
    <col min="1545" max="1548" width="0" hidden="1" customWidth="1"/>
    <col min="1549" max="1549" width="11.42578125" bestFit="1" customWidth="1"/>
    <col min="1550" max="1550" width="12.140625" bestFit="1" customWidth="1"/>
    <col min="1788" max="1788" width="6.7109375" customWidth="1"/>
    <col min="1795" max="1795" width="6.140625" customWidth="1"/>
    <col min="1796" max="1796" width="8.42578125" customWidth="1"/>
    <col min="1798" max="1798" width="3.7109375" customWidth="1"/>
    <col min="1799" max="1799" width="3.5703125" customWidth="1"/>
    <col min="1800" max="1800" width="0.140625" customWidth="1"/>
    <col min="1801" max="1804" width="0" hidden="1" customWidth="1"/>
    <col min="1805" max="1805" width="11.42578125" bestFit="1" customWidth="1"/>
    <col min="1806" max="1806" width="12.140625" bestFit="1" customWidth="1"/>
    <col min="2044" max="2044" width="6.7109375" customWidth="1"/>
    <col min="2051" max="2051" width="6.140625" customWidth="1"/>
    <col min="2052" max="2052" width="8.42578125" customWidth="1"/>
    <col min="2054" max="2054" width="3.7109375" customWidth="1"/>
    <col min="2055" max="2055" width="3.5703125" customWidth="1"/>
    <col min="2056" max="2056" width="0.140625" customWidth="1"/>
    <col min="2057" max="2060" width="0" hidden="1" customWidth="1"/>
    <col min="2061" max="2061" width="11.42578125" bestFit="1" customWidth="1"/>
    <col min="2062" max="2062" width="12.140625" bestFit="1" customWidth="1"/>
    <col min="2300" max="2300" width="6.7109375" customWidth="1"/>
    <col min="2307" max="2307" width="6.140625" customWidth="1"/>
    <col min="2308" max="2308" width="8.42578125" customWidth="1"/>
    <col min="2310" max="2310" width="3.7109375" customWidth="1"/>
    <col min="2311" max="2311" width="3.5703125" customWidth="1"/>
    <col min="2312" max="2312" width="0.140625" customWidth="1"/>
    <col min="2313" max="2316" width="0" hidden="1" customWidth="1"/>
    <col min="2317" max="2317" width="11.42578125" bestFit="1" customWidth="1"/>
    <col min="2318" max="2318" width="12.140625" bestFit="1" customWidth="1"/>
    <col min="2556" max="2556" width="6.7109375" customWidth="1"/>
    <col min="2563" max="2563" width="6.140625" customWidth="1"/>
    <col min="2564" max="2564" width="8.42578125" customWidth="1"/>
    <col min="2566" max="2566" width="3.7109375" customWidth="1"/>
    <col min="2567" max="2567" width="3.5703125" customWidth="1"/>
    <col min="2568" max="2568" width="0.140625" customWidth="1"/>
    <col min="2569" max="2572" width="0" hidden="1" customWidth="1"/>
    <col min="2573" max="2573" width="11.42578125" bestFit="1" customWidth="1"/>
    <col min="2574" max="2574" width="12.140625" bestFit="1" customWidth="1"/>
    <col min="2812" max="2812" width="6.7109375" customWidth="1"/>
    <col min="2819" max="2819" width="6.140625" customWidth="1"/>
    <col min="2820" max="2820" width="8.42578125" customWidth="1"/>
    <col min="2822" max="2822" width="3.7109375" customWidth="1"/>
    <col min="2823" max="2823" width="3.5703125" customWidth="1"/>
    <col min="2824" max="2824" width="0.140625" customWidth="1"/>
    <col min="2825" max="2828" width="0" hidden="1" customWidth="1"/>
    <col min="2829" max="2829" width="11.42578125" bestFit="1" customWidth="1"/>
    <col min="2830" max="2830" width="12.140625" bestFit="1" customWidth="1"/>
    <col min="3068" max="3068" width="6.7109375" customWidth="1"/>
    <col min="3075" max="3075" width="6.140625" customWidth="1"/>
    <col min="3076" max="3076" width="8.42578125" customWidth="1"/>
    <col min="3078" max="3078" width="3.7109375" customWidth="1"/>
    <col min="3079" max="3079" width="3.5703125" customWidth="1"/>
    <col min="3080" max="3080" width="0.140625" customWidth="1"/>
    <col min="3081" max="3084" width="0" hidden="1" customWidth="1"/>
    <col min="3085" max="3085" width="11.42578125" bestFit="1" customWidth="1"/>
    <col min="3086" max="3086" width="12.140625" bestFit="1" customWidth="1"/>
    <col min="3324" max="3324" width="6.7109375" customWidth="1"/>
    <col min="3331" max="3331" width="6.140625" customWidth="1"/>
    <col min="3332" max="3332" width="8.42578125" customWidth="1"/>
    <col min="3334" max="3334" width="3.7109375" customWidth="1"/>
    <col min="3335" max="3335" width="3.5703125" customWidth="1"/>
    <col min="3336" max="3336" width="0.140625" customWidth="1"/>
    <col min="3337" max="3340" width="0" hidden="1" customWidth="1"/>
    <col min="3341" max="3341" width="11.42578125" bestFit="1" customWidth="1"/>
    <col min="3342" max="3342" width="12.140625" bestFit="1" customWidth="1"/>
    <col min="3580" max="3580" width="6.7109375" customWidth="1"/>
    <col min="3587" max="3587" width="6.140625" customWidth="1"/>
    <col min="3588" max="3588" width="8.42578125" customWidth="1"/>
    <col min="3590" max="3590" width="3.7109375" customWidth="1"/>
    <col min="3591" max="3591" width="3.5703125" customWidth="1"/>
    <col min="3592" max="3592" width="0.140625" customWidth="1"/>
    <col min="3593" max="3596" width="0" hidden="1" customWidth="1"/>
    <col min="3597" max="3597" width="11.42578125" bestFit="1" customWidth="1"/>
    <col min="3598" max="3598" width="12.140625" bestFit="1" customWidth="1"/>
    <col min="3836" max="3836" width="6.7109375" customWidth="1"/>
    <col min="3843" max="3843" width="6.140625" customWidth="1"/>
    <col min="3844" max="3844" width="8.42578125" customWidth="1"/>
    <col min="3846" max="3846" width="3.7109375" customWidth="1"/>
    <col min="3847" max="3847" width="3.5703125" customWidth="1"/>
    <col min="3848" max="3848" width="0.140625" customWidth="1"/>
    <col min="3849" max="3852" width="0" hidden="1" customWidth="1"/>
    <col min="3853" max="3853" width="11.42578125" bestFit="1" customWidth="1"/>
    <col min="3854" max="3854" width="12.140625" bestFit="1" customWidth="1"/>
    <col min="4092" max="4092" width="6.7109375" customWidth="1"/>
    <col min="4099" max="4099" width="6.140625" customWidth="1"/>
    <col min="4100" max="4100" width="8.42578125" customWidth="1"/>
    <col min="4102" max="4102" width="3.7109375" customWidth="1"/>
    <col min="4103" max="4103" width="3.5703125" customWidth="1"/>
    <col min="4104" max="4104" width="0.140625" customWidth="1"/>
    <col min="4105" max="4108" width="0" hidden="1" customWidth="1"/>
    <col min="4109" max="4109" width="11.42578125" bestFit="1" customWidth="1"/>
    <col min="4110" max="4110" width="12.140625" bestFit="1" customWidth="1"/>
    <col min="4348" max="4348" width="6.7109375" customWidth="1"/>
    <col min="4355" max="4355" width="6.140625" customWidth="1"/>
    <col min="4356" max="4356" width="8.42578125" customWidth="1"/>
    <col min="4358" max="4358" width="3.7109375" customWidth="1"/>
    <col min="4359" max="4359" width="3.5703125" customWidth="1"/>
    <col min="4360" max="4360" width="0.140625" customWidth="1"/>
    <col min="4361" max="4364" width="0" hidden="1" customWidth="1"/>
    <col min="4365" max="4365" width="11.42578125" bestFit="1" customWidth="1"/>
    <col min="4366" max="4366" width="12.140625" bestFit="1" customWidth="1"/>
    <col min="4604" max="4604" width="6.7109375" customWidth="1"/>
    <col min="4611" max="4611" width="6.140625" customWidth="1"/>
    <col min="4612" max="4612" width="8.42578125" customWidth="1"/>
    <col min="4614" max="4614" width="3.7109375" customWidth="1"/>
    <col min="4615" max="4615" width="3.5703125" customWidth="1"/>
    <col min="4616" max="4616" width="0.140625" customWidth="1"/>
    <col min="4617" max="4620" width="0" hidden="1" customWidth="1"/>
    <col min="4621" max="4621" width="11.42578125" bestFit="1" customWidth="1"/>
    <col min="4622" max="4622" width="12.140625" bestFit="1" customWidth="1"/>
    <col min="4860" max="4860" width="6.7109375" customWidth="1"/>
    <col min="4867" max="4867" width="6.140625" customWidth="1"/>
    <col min="4868" max="4868" width="8.42578125" customWidth="1"/>
    <col min="4870" max="4870" width="3.7109375" customWidth="1"/>
    <col min="4871" max="4871" width="3.5703125" customWidth="1"/>
    <col min="4872" max="4872" width="0.140625" customWidth="1"/>
    <col min="4873" max="4876" width="0" hidden="1" customWidth="1"/>
    <col min="4877" max="4877" width="11.42578125" bestFit="1" customWidth="1"/>
    <col min="4878" max="4878" width="12.140625" bestFit="1" customWidth="1"/>
    <col min="5116" max="5116" width="6.7109375" customWidth="1"/>
    <col min="5123" max="5123" width="6.140625" customWidth="1"/>
    <col min="5124" max="5124" width="8.42578125" customWidth="1"/>
    <col min="5126" max="5126" width="3.7109375" customWidth="1"/>
    <col min="5127" max="5127" width="3.5703125" customWidth="1"/>
    <col min="5128" max="5128" width="0.140625" customWidth="1"/>
    <col min="5129" max="5132" width="0" hidden="1" customWidth="1"/>
    <col min="5133" max="5133" width="11.42578125" bestFit="1" customWidth="1"/>
    <col min="5134" max="5134" width="12.140625" bestFit="1" customWidth="1"/>
    <col min="5372" max="5372" width="6.7109375" customWidth="1"/>
    <col min="5379" max="5379" width="6.140625" customWidth="1"/>
    <col min="5380" max="5380" width="8.42578125" customWidth="1"/>
    <col min="5382" max="5382" width="3.7109375" customWidth="1"/>
    <col min="5383" max="5383" width="3.5703125" customWidth="1"/>
    <col min="5384" max="5384" width="0.140625" customWidth="1"/>
    <col min="5385" max="5388" width="0" hidden="1" customWidth="1"/>
    <col min="5389" max="5389" width="11.42578125" bestFit="1" customWidth="1"/>
    <col min="5390" max="5390" width="12.140625" bestFit="1" customWidth="1"/>
    <col min="5628" max="5628" width="6.7109375" customWidth="1"/>
    <col min="5635" max="5635" width="6.140625" customWidth="1"/>
    <col min="5636" max="5636" width="8.42578125" customWidth="1"/>
    <col min="5638" max="5638" width="3.7109375" customWidth="1"/>
    <col min="5639" max="5639" width="3.5703125" customWidth="1"/>
    <col min="5640" max="5640" width="0.140625" customWidth="1"/>
    <col min="5641" max="5644" width="0" hidden="1" customWidth="1"/>
    <col min="5645" max="5645" width="11.42578125" bestFit="1" customWidth="1"/>
    <col min="5646" max="5646" width="12.140625" bestFit="1" customWidth="1"/>
    <col min="5884" max="5884" width="6.7109375" customWidth="1"/>
    <col min="5891" max="5891" width="6.140625" customWidth="1"/>
    <col min="5892" max="5892" width="8.42578125" customWidth="1"/>
    <col min="5894" max="5894" width="3.7109375" customWidth="1"/>
    <col min="5895" max="5895" width="3.5703125" customWidth="1"/>
    <col min="5896" max="5896" width="0.140625" customWidth="1"/>
    <col min="5897" max="5900" width="0" hidden="1" customWidth="1"/>
    <col min="5901" max="5901" width="11.42578125" bestFit="1" customWidth="1"/>
    <col min="5902" max="5902" width="12.140625" bestFit="1" customWidth="1"/>
    <col min="6140" max="6140" width="6.7109375" customWidth="1"/>
    <col min="6147" max="6147" width="6.140625" customWidth="1"/>
    <col min="6148" max="6148" width="8.42578125" customWidth="1"/>
    <col min="6150" max="6150" width="3.7109375" customWidth="1"/>
    <col min="6151" max="6151" width="3.5703125" customWidth="1"/>
    <col min="6152" max="6152" width="0.140625" customWidth="1"/>
    <col min="6153" max="6156" width="0" hidden="1" customWidth="1"/>
    <col min="6157" max="6157" width="11.42578125" bestFit="1" customWidth="1"/>
    <col min="6158" max="6158" width="12.140625" bestFit="1" customWidth="1"/>
    <col min="6396" max="6396" width="6.7109375" customWidth="1"/>
    <col min="6403" max="6403" width="6.140625" customWidth="1"/>
    <col min="6404" max="6404" width="8.42578125" customWidth="1"/>
    <col min="6406" max="6406" width="3.7109375" customWidth="1"/>
    <col min="6407" max="6407" width="3.5703125" customWidth="1"/>
    <col min="6408" max="6408" width="0.140625" customWidth="1"/>
    <col min="6409" max="6412" width="0" hidden="1" customWidth="1"/>
    <col min="6413" max="6413" width="11.42578125" bestFit="1" customWidth="1"/>
    <col min="6414" max="6414" width="12.140625" bestFit="1" customWidth="1"/>
    <col min="6652" max="6652" width="6.7109375" customWidth="1"/>
    <col min="6659" max="6659" width="6.140625" customWidth="1"/>
    <col min="6660" max="6660" width="8.42578125" customWidth="1"/>
    <col min="6662" max="6662" width="3.7109375" customWidth="1"/>
    <col min="6663" max="6663" width="3.5703125" customWidth="1"/>
    <col min="6664" max="6664" width="0.140625" customWidth="1"/>
    <col min="6665" max="6668" width="0" hidden="1" customWidth="1"/>
    <col min="6669" max="6669" width="11.42578125" bestFit="1" customWidth="1"/>
    <col min="6670" max="6670" width="12.140625" bestFit="1" customWidth="1"/>
    <col min="6908" max="6908" width="6.7109375" customWidth="1"/>
    <col min="6915" max="6915" width="6.140625" customWidth="1"/>
    <col min="6916" max="6916" width="8.42578125" customWidth="1"/>
    <col min="6918" max="6918" width="3.7109375" customWidth="1"/>
    <col min="6919" max="6919" width="3.5703125" customWidth="1"/>
    <col min="6920" max="6920" width="0.140625" customWidth="1"/>
    <col min="6921" max="6924" width="0" hidden="1" customWidth="1"/>
    <col min="6925" max="6925" width="11.42578125" bestFit="1" customWidth="1"/>
    <col min="6926" max="6926" width="12.140625" bestFit="1" customWidth="1"/>
    <col min="7164" max="7164" width="6.7109375" customWidth="1"/>
    <col min="7171" max="7171" width="6.140625" customWidth="1"/>
    <col min="7172" max="7172" width="8.42578125" customWidth="1"/>
    <col min="7174" max="7174" width="3.7109375" customWidth="1"/>
    <col min="7175" max="7175" width="3.5703125" customWidth="1"/>
    <col min="7176" max="7176" width="0.140625" customWidth="1"/>
    <col min="7177" max="7180" width="0" hidden="1" customWidth="1"/>
    <col min="7181" max="7181" width="11.42578125" bestFit="1" customWidth="1"/>
    <col min="7182" max="7182" width="12.140625" bestFit="1" customWidth="1"/>
    <col min="7420" max="7420" width="6.7109375" customWidth="1"/>
    <col min="7427" max="7427" width="6.140625" customWidth="1"/>
    <col min="7428" max="7428" width="8.42578125" customWidth="1"/>
    <col min="7430" max="7430" width="3.7109375" customWidth="1"/>
    <col min="7431" max="7431" width="3.5703125" customWidth="1"/>
    <col min="7432" max="7432" width="0.140625" customWidth="1"/>
    <col min="7433" max="7436" width="0" hidden="1" customWidth="1"/>
    <col min="7437" max="7437" width="11.42578125" bestFit="1" customWidth="1"/>
    <col min="7438" max="7438" width="12.140625" bestFit="1" customWidth="1"/>
    <col min="7676" max="7676" width="6.7109375" customWidth="1"/>
    <col min="7683" max="7683" width="6.140625" customWidth="1"/>
    <col min="7684" max="7684" width="8.42578125" customWidth="1"/>
    <col min="7686" max="7686" width="3.7109375" customWidth="1"/>
    <col min="7687" max="7687" width="3.5703125" customWidth="1"/>
    <col min="7688" max="7688" width="0.140625" customWidth="1"/>
    <col min="7689" max="7692" width="0" hidden="1" customWidth="1"/>
    <col min="7693" max="7693" width="11.42578125" bestFit="1" customWidth="1"/>
    <col min="7694" max="7694" width="12.140625" bestFit="1" customWidth="1"/>
    <col min="7932" max="7932" width="6.7109375" customWidth="1"/>
    <col min="7939" max="7939" width="6.140625" customWidth="1"/>
    <col min="7940" max="7940" width="8.42578125" customWidth="1"/>
    <col min="7942" max="7942" width="3.7109375" customWidth="1"/>
    <col min="7943" max="7943" width="3.5703125" customWidth="1"/>
    <col min="7944" max="7944" width="0.140625" customWidth="1"/>
    <col min="7945" max="7948" width="0" hidden="1" customWidth="1"/>
    <col min="7949" max="7949" width="11.42578125" bestFit="1" customWidth="1"/>
    <col min="7950" max="7950" width="12.140625" bestFit="1" customWidth="1"/>
    <col min="8188" max="8188" width="6.7109375" customWidth="1"/>
    <col min="8195" max="8195" width="6.140625" customWidth="1"/>
    <col min="8196" max="8196" width="8.42578125" customWidth="1"/>
    <col min="8198" max="8198" width="3.7109375" customWidth="1"/>
    <col min="8199" max="8199" width="3.5703125" customWidth="1"/>
    <col min="8200" max="8200" width="0.140625" customWidth="1"/>
    <col min="8201" max="8204" width="0" hidden="1" customWidth="1"/>
    <col min="8205" max="8205" width="11.42578125" bestFit="1" customWidth="1"/>
    <col min="8206" max="8206" width="12.140625" bestFit="1" customWidth="1"/>
    <col min="8444" max="8444" width="6.7109375" customWidth="1"/>
    <col min="8451" max="8451" width="6.140625" customWidth="1"/>
    <col min="8452" max="8452" width="8.42578125" customWidth="1"/>
    <col min="8454" max="8454" width="3.7109375" customWidth="1"/>
    <col min="8455" max="8455" width="3.5703125" customWidth="1"/>
    <col min="8456" max="8456" width="0.140625" customWidth="1"/>
    <col min="8457" max="8460" width="0" hidden="1" customWidth="1"/>
    <col min="8461" max="8461" width="11.42578125" bestFit="1" customWidth="1"/>
    <col min="8462" max="8462" width="12.140625" bestFit="1" customWidth="1"/>
    <col min="8700" max="8700" width="6.7109375" customWidth="1"/>
    <col min="8707" max="8707" width="6.140625" customWidth="1"/>
    <col min="8708" max="8708" width="8.42578125" customWidth="1"/>
    <col min="8710" max="8710" width="3.7109375" customWidth="1"/>
    <col min="8711" max="8711" width="3.5703125" customWidth="1"/>
    <col min="8712" max="8712" width="0.140625" customWidth="1"/>
    <col min="8713" max="8716" width="0" hidden="1" customWidth="1"/>
    <col min="8717" max="8717" width="11.42578125" bestFit="1" customWidth="1"/>
    <col min="8718" max="8718" width="12.140625" bestFit="1" customWidth="1"/>
    <col min="8956" max="8956" width="6.7109375" customWidth="1"/>
    <col min="8963" max="8963" width="6.140625" customWidth="1"/>
    <col min="8964" max="8964" width="8.42578125" customWidth="1"/>
    <col min="8966" max="8966" width="3.7109375" customWidth="1"/>
    <col min="8967" max="8967" width="3.5703125" customWidth="1"/>
    <col min="8968" max="8968" width="0.140625" customWidth="1"/>
    <col min="8969" max="8972" width="0" hidden="1" customWidth="1"/>
    <col min="8973" max="8973" width="11.42578125" bestFit="1" customWidth="1"/>
    <col min="8974" max="8974" width="12.140625" bestFit="1" customWidth="1"/>
    <col min="9212" max="9212" width="6.7109375" customWidth="1"/>
    <col min="9219" max="9219" width="6.140625" customWidth="1"/>
    <col min="9220" max="9220" width="8.42578125" customWidth="1"/>
    <col min="9222" max="9222" width="3.7109375" customWidth="1"/>
    <col min="9223" max="9223" width="3.5703125" customWidth="1"/>
    <col min="9224" max="9224" width="0.140625" customWidth="1"/>
    <col min="9225" max="9228" width="0" hidden="1" customWidth="1"/>
    <col min="9229" max="9229" width="11.42578125" bestFit="1" customWidth="1"/>
    <col min="9230" max="9230" width="12.140625" bestFit="1" customWidth="1"/>
    <col min="9468" max="9468" width="6.7109375" customWidth="1"/>
    <col min="9475" max="9475" width="6.140625" customWidth="1"/>
    <col min="9476" max="9476" width="8.42578125" customWidth="1"/>
    <col min="9478" max="9478" width="3.7109375" customWidth="1"/>
    <col min="9479" max="9479" width="3.5703125" customWidth="1"/>
    <col min="9480" max="9480" width="0.140625" customWidth="1"/>
    <col min="9481" max="9484" width="0" hidden="1" customWidth="1"/>
    <col min="9485" max="9485" width="11.42578125" bestFit="1" customWidth="1"/>
    <col min="9486" max="9486" width="12.140625" bestFit="1" customWidth="1"/>
    <col min="9724" max="9724" width="6.7109375" customWidth="1"/>
    <col min="9731" max="9731" width="6.140625" customWidth="1"/>
    <col min="9732" max="9732" width="8.42578125" customWidth="1"/>
    <col min="9734" max="9734" width="3.7109375" customWidth="1"/>
    <col min="9735" max="9735" width="3.5703125" customWidth="1"/>
    <col min="9736" max="9736" width="0.140625" customWidth="1"/>
    <col min="9737" max="9740" width="0" hidden="1" customWidth="1"/>
    <col min="9741" max="9741" width="11.42578125" bestFit="1" customWidth="1"/>
    <col min="9742" max="9742" width="12.140625" bestFit="1" customWidth="1"/>
    <col min="9980" max="9980" width="6.7109375" customWidth="1"/>
    <col min="9987" max="9987" width="6.140625" customWidth="1"/>
    <col min="9988" max="9988" width="8.42578125" customWidth="1"/>
    <col min="9990" max="9990" width="3.7109375" customWidth="1"/>
    <col min="9991" max="9991" width="3.5703125" customWidth="1"/>
    <col min="9992" max="9992" width="0.140625" customWidth="1"/>
    <col min="9993" max="9996" width="0" hidden="1" customWidth="1"/>
    <col min="9997" max="9997" width="11.42578125" bestFit="1" customWidth="1"/>
    <col min="9998" max="9998" width="12.140625" bestFit="1" customWidth="1"/>
    <col min="10236" max="10236" width="6.7109375" customWidth="1"/>
    <col min="10243" max="10243" width="6.140625" customWidth="1"/>
    <col min="10244" max="10244" width="8.42578125" customWidth="1"/>
    <col min="10246" max="10246" width="3.7109375" customWidth="1"/>
    <col min="10247" max="10247" width="3.5703125" customWidth="1"/>
    <col min="10248" max="10248" width="0.140625" customWidth="1"/>
    <col min="10249" max="10252" width="0" hidden="1" customWidth="1"/>
    <col min="10253" max="10253" width="11.42578125" bestFit="1" customWidth="1"/>
    <col min="10254" max="10254" width="12.140625" bestFit="1" customWidth="1"/>
    <col min="10492" max="10492" width="6.7109375" customWidth="1"/>
    <col min="10499" max="10499" width="6.140625" customWidth="1"/>
    <col min="10500" max="10500" width="8.42578125" customWidth="1"/>
    <col min="10502" max="10502" width="3.7109375" customWidth="1"/>
    <col min="10503" max="10503" width="3.5703125" customWidth="1"/>
    <col min="10504" max="10504" width="0.140625" customWidth="1"/>
    <col min="10505" max="10508" width="0" hidden="1" customWidth="1"/>
    <col min="10509" max="10509" width="11.42578125" bestFit="1" customWidth="1"/>
    <col min="10510" max="10510" width="12.140625" bestFit="1" customWidth="1"/>
    <col min="10748" max="10748" width="6.7109375" customWidth="1"/>
    <col min="10755" max="10755" width="6.140625" customWidth="1"/>
    <col min="10756" max="10756" width="8.42578125" customWidth="1"/>
    <col min="10758" max="10758" width="3.7109375" customWidth="1"/>
    <col min="10759" max="10759" width="3.5703125" customWidth="1"/>
    <col min="10760" max="10760" width="0.140625" customWidth="1"/>
    <col min="10761" max="10764" width="0" hidden="1" customWidth="1"/>
    <col min="10765" max="10765" width="11.42578125" bestFit="1" customWidth="1"/>
    <col min="10766" max="10766" width="12.140625" bestFit="1" customWidth="1"/>
    <col min="11004" max="11004" width="6.7109375" customWidth="1"/>
    <col min="11011" max="11011" width="6.140625" customWidth="1"/>
    <col min="11012" max="11012" width="8.42578125" customWidth="1"/>
    <col min="11014" max="11014" width="3.7109375" customWidth="1"/>
    <col min="11015" max="11015" width="3.5703125" customWidth="1"/>
    <col min="11016" max="11016" width="0.140625" customWidth="1"/>
    <col min="11017" max="11020" width="0" hidden="1" customWidth="1"/>
    <col min="11021" max="11021" width="11.42578125" bestFit="1" customWidth="1"/>
    <col min="11022" max="11022" width="12.140625" bestFit="1" customWidth="1"/>
    <col min="11260" max="11260" width="6.7109375" customWidth="1"/>
    <col min="11267" max="11267" width="6.140625" customWidth="1"/>
    <col min="11268" max="11268" width="8.42578125" customWidth="1"/>
    <col min="11270" max="11270" width="3.7109375" customWidth="1"/>
    <col min="11271" max="11271" width="3.5703125" customWidth="1"/>
    <col min="11272" max="11272" width="0.140625" customWidth="1"/>
    <col min="11273" max="11276" width="0" hidden="1" customWidth="1"/>
    <col min="11277" max="11277" width="11.42578125" bestFit="1" customWidth="1"/>
    <col min="11278" max="11278" width="12.140625" bestFit="1" customWidth="1"/>
    <col min="11516" max="11516" width="6.7109375" customWidth="1"/>
    <col min="11523" max="11523" width="6.140625" customWidth="1"/>
    <col min="11524" max="11524" width="8.42578125" customWidth="1"/>
    <col min="11526" max="11526" width="3.7109375" customWidth="1"/>
    <col min="11527" max="11527" width="3.5703125" customWidth="1"/>
    <col min="11528" max="11528" width="0.140625" customWidth="1"/>
    <col min="11529" max="11532" width="0" hidden="1" customWidth="1"/>
    <col min="11533" max="11533" width="11.42578125" bestFit="1" customWidth="1"/>
    <col min="11534" max="11534" width="12.140625" bestFit="1" customWidth="1"/>
    <col min="11772" max="11772" width="6.7109375" customWidth="1"/>
    <col min="11779" max="11779" width="6.140625" customWidth="1"/>
    <col min="11780" max="11780" width="8.42578125" customWidth="1"/>
    <col min="11782" max="11782" width="3.7109375" customWidth="1"/>
    <col min="11783" max="11783" width="3.5703125" customWidth="1"/>
    <col min="11784" max="11784" width="0.140625" customWidth="1"/>
    <col min="11785" max="11788" width="0" hidden="1" customWidth="1"/>
    <col min="11789" max="11789" width="11.42578125" bestFit="1" customWidth="1"/>
    <col min="11790" max="11790" width="12.140625" bestFit="1" customWidth="1"/>
    <col min="12028" max="12028" width="6.7109375" customWidth="1"/>
    <col min="12035" max="12035" width="6.140625" customWidth="1"/>
    <col min="12036" max="12036" width="8.42578125" customWidth="1"/>
    <col min="12038" max="12038" width="3.7109375" customWidth="1"/>
    <col min="12039" max="12039" width="3.5703125" customWidth="1"/>
    <col min="12040" max="12040" width="0.140625" customWidth="1"/>
    <col min="12041" max="12044" width="0" hidden="1" customWidth="1"/>
    <col min="12045" max="12045" width="11.42578125" bestFit="1" customWidth="1"/>
    <col min="12046" max="12046" width="12.140625" bestFit="1" customWidth="1"/>
    <col min="12284" max="12284" width="6.7109375" customWidth="1"/>
    <col min="12291" max="12291" width="6.140625" customWidth="1"/>
    <col min="12292" max="12292" width="8.42578125" customWidth="1"/>
    <col min="12294" max="12294" width="3.7109375" customWidth="1"/>
    <col min="12295" max="12295" width="3.5703125" customWidth="1"/>
    <col min="12296" max="12296" width="0.140625" customWidth="1"/>
    <col min="12297" max="12300" width="0" hidden="1" customWidth="1"/>
    <col min="12301" max="12301" width="11.42578125" bestFit="1" customWidth="1"/>
    <col min="12302" max="12302" width="12.140625" bestFit="1" customWidth="1"/>
    <col min="12540" max="12540" width="6.7109375" customWidth="1"/>
    <col min="12547" max="12547" width="6.140625" customWidth="1"/>
    <col min="12548" max="12548" width="8.42578125" customWidth="1"/>
    <col min="12550" max="12550" width="3.7109375" customWidth="1"/>
    <col min="12551" max="12551" width="3.5703125" customWidth="1"/>
    <col min="12552" max="12552" width="0.140625" customWidth="1"/>
    <col min="12553" max="12556" width="0" hidden="1" customWidth="1"/>
    <col min="12557" max="12557" width="11.42578125" bestFit="1" customWidth="1"/>
    <col min="12558" max="12558" width="12.140625" bestFit="1" customWidth="1"/>
    <col min="12796" max="12796" width="6.7109375" customWidth="1"/>
    <col min="12803" max="12803" width="6.140625" customWidth="1"/>
    <col min="12804" max="12804" width="8.42578125" customWidth="1"/>
    <col min="12806" max="12806" width="3.7109375" customWidth="1"/>
    <col min="12807" max="12807" width="3.5703125" customWidth="1"/>
    <col min="12808" max="12808" width="0.140625" customWidth="1"/>
    <col min="12809" max="12812" width="0" hidden="1" customWidth="1"/>
    <col min="12813" max="12813" width="11.42578125" bestFit="1" customWidth="1"/>
    <col min="12814" max="12814" width="12.140625" bestFit="1" customWidth="1"/>
    <col min="13052" max="13052" width="6.7109375" customWidth="1"/>
    <col min="13059" max="13059" width="6.140625" customWidth="1"/>
    <col min="13060" max="13060" width="8.42578125" customWidth="1"/>
    <col min="13062" max="13062" width="3.7109375" customWidth="1"/>
    <col min="13063" max="13063" width="3.5703125" customWidth="1"/>
    <col min="13064" max="13064" width="0.140625" customWidth="1"/>
    <col min="13065" max="13068" width="0" hidden="1" customWidth="1"/>
    <col min="13069" max="13069" width="11.42578125" bestFit="1" customWidth="1"/>
    <col min="13070" max="13070" width="12.140625" bestFit="1" customWidth="1"/>
    <col min="13308" max="13308" width="6.7109375" customWidth="1"/>
    <col min="13315" max="13315" width="6.140625" customWidth="1"/>
    <col min="13316" max="13316" width="8.42578125" customWidth="1"/>
    <col min="13318" max="13318" width="3.7109375" customWidth="1"/>
    <col min="13319" max="13319" width="3.5703125" customWidth="1"/>
    <col min="13320" max="13320" width="0.140625" customWidth="1"/>
    <col min="13321" max="13324" width="0" hidden="1" customWidth="1"/>
    <col min="13325" max="13325" width="11.42578125" bestFit="1" customWidth="1"/>
    <col min="13326" max="13326" width="12.140625" bestFit="1" customWidth="1"/>
    <col min="13564" max="13564" width="6.7109375" customWidth="1"/>
    <col min="13571" max="13571" width="6.140625" customWidth="1"/>
    <col min="13572" max="13572" width="8.42578125" customWidth="1"/>
    <col min="13574" max="13574" width="3.7109375" customWidth="1"/>
    <col min="13575" max="13575" width="3.5703125" customWidth="1"/>
    <col min="13576" max="13576" width="0.140625" customWidth="1"/>
    <col min="13577" max="13580" width="0" hidden="1" customWidth="1"/>
    <col min="13581" max="13581" width="11.42578125" bestFit="1" customWidth="1"/>
    <col min="13582" max="13582" width="12.140625" bestFit="1" customWidth="1"/>
    <col min="13820" max="13820" width="6.7109375" customWidth="1"/>
    <col min="13827" max="13827" width="6.140625" customWidth="1"/>
    <col min="13828" max="13828" width="8.42578125" customWidth="1"/>
    <col min="13830" max="13830" width="3.7109375" customWidth="1"/>
    <col min="13831" max="13831" width="3.5703125" customWidth="1"/>
    <col min="13832" max="13832" width="0.140625" customWidth="1"/>
    <col min="13833" max="13836" width="0" hidden="1" customWidth="1"/>
    <col min="13837" max="13837" width="11.42578125" bestFit="1" customWidth="1"/>
    <col min="13838" max="13838" width="12.140625" bestFit="1" customWidth="1"/>
    <col min="14076" max="14076" width="6.7109375" customWidth="1"/>
    <col min="14083" max="14083" width="6.140625" customWidth="1"/>
    <col min="14084" max="14084" width="8.42578125" customWidth="1"/>
    <col min="14086" max="14086" width="3.7109375" customWidth="1"/>
    <col min="14087" max="14087" width="3.5703125" customWidth="1"/>
    <col min="14088" max="14088" width="0.140625" customWidth="1"/>
    <col min="14089" max="14092" width="0" hidden="1" customWidth="1"/>
    <col min="14093" max="14093" width="11.42578125" bestFit="1" customWidth="1"/>
    <col min="14094" max="14094" width="12.140625" bestFit="1" customWidth="1"/>
    <col min="14332" max="14332" width="6.7109375" customWidth="1"/>
    <col min="14339" max="14339" width="6.140625" customWidth="1"/>
    <col min="14340" max="14340" width="8.42578125" customWidth="1"/>
    <col min="14342" max="14342" width="3.7109375" customWidth="1"/>
    <col min="14343" max="14343" width="3.5703125" customWidth="1"/>
    <col min="14344" max="14344" width="0.140625" customWidth="1"/>
    <col min="14345" max="14348" width="0" hidden="1" customWidth="1"/>
    <col min="14349" max="14349" width="11.42578125" bestFit="1" customWidth="1"/>
    <col min="14350" max="14350" width="12.140625" bestFit="1" customWidth="1"/>
    <col min="14588" max="14588" width="6.7109375" customWidth="1"/>
    <col min="14595" max="14595" width="6.140625" customWidth="1"/>
    <col min="14596" max="14596" width="8.42578125" customWidth="1"/>
    <col min="14598" max="14598" width="3.7109375" customWidth="1"/>
    <col min="14599" max="14599" width="3.5703125" customWidth="1"/>
    <col min="14600" max="14600" width="0.140625" customWidth="1"/>
    <col min="14601" max="14604" width="0" hidden="1" customWidth="1"/>
    <col min="14605" max="14605" width="11.42578125" bestFit="1" customWidth="1"/>
    <col min="14606" max="14606" width="12.140625" bestFit="1" customWidth="1"/>
    <col min="14844" max="14844" width="6.7109375" customWidth="1"/>
    <col min="14851" max="14851" width="6.140625" customWidth="1"/>
    <col min="14852" max="14852" width="8.42578125" customWidth="1"/>
    <col min="14854" max="14854" width="3.7109375" customWidth="1"/>
    <col min="14855" max="14855" width="3.5703125" customWidth="1"/>
    <col min="14856" max="14856" width="0.140625" customWidth="1"/>
    <col min="14857" max="14860" width="0" hidden="1" customWidth="1"/>
    <col min="14861" max="14861" width="11.42578125" bestFit="1" customWidth="1"/>
    <col min="14862" max="14862" width="12.140625" bestFit="1" customWidth="1"/>
    <col min="15100" max="15100" width="6.7109375" customWidth="1"/>
    <col min="15107" max="15107" width="6.140625" customWidth="1"/>
    <col min="15108" max="15108" width="8.42578125" customWidth="1"/>
    <col min="15110" max="15110" width="3.7109375" customWidth="1"/>
    <col min="15111" max="15111" width="3.5703125" customWidth="1"/>
    <col min="15112" max="15112" width="0.140625" customWidth="1"/>
    <col min="15113" max="15116" width="0" hidden="1" customWidth="1"/>
    <col min="15117" max="15117" width="11.42578125" bestFit="1" customWidth="1"/>
    <col min="15118" max="15118" width="12.140625" bestFit="1" customWidth="1"/>
    <col min="15356" max="15356" width="6.7109375" customWidth="1"/>
    <col min="15363" max="15363" width="6.140625" customWidth="1"/>
    <col min="15364" max="15364" width="8.42578125" customWidth="1"/>
    <col min="15366" max="15366" width="3.7109375" customWidth="1"/>
    <col min="15367" max="15367" width="3.5703125" customWidth="1"/>
    <col min="15368" max="15368" width="0.140625" customWidth="1"/>
    <col min="15369" max="15372" width="0" hidden="1" customWidth="1"/>
    <col min="15373" max="15373" width="11.42578125" bestFit="1" customWidth="1"/>
    <col min="15374" max="15374" width="12.140625" bestFit="1" customWidth="1"/>
    <col min="15612" max="15612" width="6.7109375" customWidth="1"/>
    <col min="15619" max="15619" width="6.140625" customWidth="1"/>
    <col min="15620" max="15620" width="8.42578125" customWidth="1"/>
    <col min="15622" max="15622" width="3.7109375" customWidth="1"/>
    <col min="15623" max="15623" width="3.5703125" customWidth="1"/>
    <col min="15624" max="15624" width="0.140625" customWidth="1"/>
    <col min="15625" max="15628" width="0" hidden="1" customWidth="1"/>
    <col min="15629" max="15629" width="11.42578125" bestFit="1" customWidth="1"/>
    <col min="15630" max="15630" width="12.140625" bestFit="1" customWidth="1"/>
    <col min="15868" max="15868" width="6.7109375" customWidth="1"/>
    <col min="15875" max="15875" width="6.140625" customWidth="1"/>
    <col min="15876" max="15876" width="8.42578125" customWidth="1"/>
    <col min="15878" max="15878" width="3.7109375" customWidth="1"/>
    <col min="15879" max="15879" width="3.5703125" customWidth="1"/>
    <col min="15880" max="15880" width="0.140625" customWidth="1"/>
    <col min="15881" max="15884" width="0" hidden="1" customWidth="1"/>
    <col min="15885" max="15885" width="11.42578125" bestFit="1" customWidth="1"/>
    <col min="15886" max="15886" width="12.140625" bestFit="1" customWidth="1"/>
    <col min="16124" max="16124" width="6.7109375" customWidth="1"/>
    <col min="16131" max="16131" width="6.140625" customWidth="1"/>
    <col min="16132" max="16132" width="8.42578125" customWidth="1"/>
    <col min="16134" max="16134" width="3.7109375" customWidth="1"/>
    <col min="16135" max="16135" width="3.5703125" customWidth="1"/>
    <col min="16136" max="16136" width="0.140625" customWidth="1"/>
    <col min="16137" max="16140" width="0" hidden="1" customWidth="1"/>
    <col min="16141" max="16141" width="11.42578125" bestFit="1" customWidth="1"/>
    <col min="16142" max="16142" width="12.140625" bestFit="1" customWidth="1"/>
  </cols>
  <sheetData>
    <row r="1" spans="1:12" x14ac:dyDescent="0.25">
      <c r="A1" s="58" t="s">
        <v>0</v>
      </c>
      <c r="B1" s="58"/>
      <c r="C1" s="58"/>
      <c r="D1" s="58"/>
      <c r="E1" s="1"/>
      <c r="F1" s="1"/>
      <c r="G1" s="1"/>
      <c r="H1" s="1"/>
      <c r="I1" s="1"/>
      <c r="J1" s="1"/>
      <c r="K1" s="1"/>
      <c r="L1" s="1"/>
    </row>
    <row r="2" spans="1:12" ht="15" customHeight="1" x14ac:dyDescent="0.2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idden="1" x14ac:dyDescent="0.25">
      <c r="A3" s="1"/>
      <c r="B3" s="1"/>
      <c r="C3" s="1"/>
      <c r="D3" s="1"/>
      <c r="E3" s="60" t="s">
        <v>2</v>
      </c>
      <c r="F3" s="60"/>
      <c r="G3" s="60"/>
      <c r="H3" s="1"/>
      <c r="I3" s="1"/>
      <c r="J3" s="61">
        <v>32998.300000000003</v>
      </c>
      <c r="K3" s="61"/>
      <c r="L3" s="61"/>
    </row>
    <row r="4" spans="1:12" ht="16.5" thickBot="1" x14ac:dyDescent="0.3">
      <c r="A4" s="2" t="s">
        <v>3</v>
      </c>
      <c r="B4" s="62" t="s">
        <v>4</v>
      </c>
      <c r="C4" s="62"/>
      <c r="D4" s="62"/>
      <c r="E4" s="62"/>
      <c r="F4" s="62"/>
      <c r="G4" s="62"/>
      <c r="H4" s="62"/>
      <c r="I4" s="1"/>
      <c r="J4" s="63">
        <v>33047.9</v>
      </c>
      <c r="K4" s="63"/>
      <c r="L4" s="1"/>
    </row>
    <row r="5" spans="1:12" ht="25.5" thickBot="1" x14ac:dyDescent="0.3">
      <c r="A5" s="3" t="s">
        <v>5</v>
      </c>
      <c r="B5" s="56" t="s">
        <v>6</v>
      </c>
      <c r="C5" s="56"/>
      <c r="D5" s="56"/>
      <c r="E5" s="56"/>
      <c r="F5" s="56"/>
      <c r="G5" s="56"/>
      <c r="H5" s="56"/>
      <c r="I5" s="4" t="s">
        <v>7</v>
      </c>
      <c r="J5" s="57" t="s">
        <v>8</v>
      </c>
      <c r="K5" s="57"/>
      <c r="L5" s="57"/>
    </row>
    <row r="6" spans="1:12" x14ac:dyDescent="0.25">
      <c r="A6" s="5">
        <v>1</v>
      </c>
      <c r="B6" s="28" t="s">
        <v>9</v>
      </c>
      <c r="C6" s="28"/>
      <c r="D6" s="28"/>
      <c r="E6" s="28"/>
      <c r="F6" s="28"/>
      <c r="G6" s="28"/>
      <c r="H6" s="28"/>
      <c r="I6" s="6" t="s">
        <v>10</v>
      </c>
      <c r="J6" s="55">
        <v>43851</v>
      </c>
      <c r="K6" s="24"/>
      <c r="L6" s="24"/>
    </row>
    <row r="7" spans="1:12" x14ac:dyDescent="0.25">
      <c r="A7" s="5">
        <v>2</v>
      </c>
      <c r="B7" s="28" t="s">
        <v>11</v>
      </c>
      <c r="C7" s="28"/>
      <c r="D7" s="28"/>
      <c r="E7" s="28"/>
      <c r="F7" s="28"/>
      <c r="G7" s="28"/>
      <c r="H7" s="28"/>
      <c r="I7" s="7"/>
      <c r="J7" s="55">
        <v>43466</v>
      </c>
      <c r="K7" s="24"/>
      <c r="L7" s="24"/>
    </row>
    <row r="8" spans="1:12" ht="21.75" customHeight="1" x14ac:dyDescent="0.25">
      <c r="A8" s="5">
        <v>3</v>
      </c>
      <c r="B8" s="28" t="s">
        <v>12</v>
      </c>
      <c r="C8" s="28"/>
      <c r="D8" s="28"/>
      <c r="E8" s="28"/>
      <c r="F8" s="28"/>
      <c r="G8" s="28"/>
      <c r="H8" s="28"/>
      <c r="I8" s="7"/>
      <c r="J8" s="55">
        <v>43616</v>
      </c>
      <c r="K8" s="24"/>
      <c r="L8" s="24"/>
    </row>
    <row r="9" spans="1:12" ht="23.25" customHeight="1" x14ac:dyDescent="0.25">
      <c r="A9" s="20" t="s">
        <v>13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 ht="13.9" customHeight="1" x14ac:dyDescent="0.25">
      <c r="A10" s="5">
        <v>4</v>
      </c>
      <c r="B10" s="28" t="s">
        <v>14</v>
      </c>
      <c r="C10" s="28"/>
      <c r="D10" s="28"/>
      <c r="E10" s="28"/>
      <c r="F10" s="28"/>
      <c r="G10" s="28"/>
      <c r="H10" s="28"/>
      <c r="I10" s="6" t="s">
        <v>15</v>
      </c>
      <c r="J10" s="27">
        <v>0</v>
      </c>
      <c r="K10" s="27"/>
      <c r="L10" s="27"/>
    </row>
    <row r="11" spans="1:12" x14ac:dyDescent="0.25">
      <c r="A11" s="5">
        <v>5</v>
      </c>
      <c r="B11" s="28" t="s">
        <v>16</v>
      </c>
      <c r="C11" s="28"/>
      <c r="D11" s="28"/>
      <c r="E11" s="28"/>
      <c r="F11" s="28"/>
      <c r="G11" s="28"/>
      <c r="H11" s="28"/>
      <c r="I11" s="6" t="s">
        <v>15</v>
      </c>
      <c r="J11" s="54">
        <v>0</v>
      </c>
      <c r="K11" s="54"/>
      <c r="L11" s="54"/>
    </row>
    <row r="12" spans="1:12" x14ac:dyDescent="0.25">
      <c r="A12" s="5">
        <v>6</v>
      </c>
      <c r="B12" s="28" t="s">
        <v>17</v>
      </c>
      <c r="C12" s="28"/>
      <c r="D12" s="28"/>
      <c r="E12" s="28"/>
      <c r="F12" s="28"/>
      <c r="G12" s="28"/>
      <c r="H12" s="28"/>
      <c r="I12" s="6" t="s">
        <v>15</v>
      </c>
      <c r="J12" s="19">
        <v>2536995.75</v>
      </c>
      <c r="K12" s="19"/>
      <c r="L12" s="19"/>
    </row>
    <row r="13" spans="1:12" x14ac:dyDescent="0.25">
      <c r="A13" s="5">
        <v>7</v>
      </c>
      <c r="B13" s="28" t="s">
        <v>18</v>
      </c>
      <c r="C13" s="28"/>
      <c r="D13" s="28"/>
      <c r="E13" s="28"/>
      <c r="F13" s="28"/>
      <c r="G13" s="28"/>
      <c r="H13" s="28"/>
      <c r="I13" s="6" t="s">
        <v>15</v>
      </c>
      <c r="J13" s="54">
        <v>4788644.8899999997</v>
      </c>
      <c r="K13" s="54"/>
      <c r="L13" s="54"/>
    </row>
    <row r="14" spans="1:12" x14ac:dyDescent="0.25">
      <c r="A14" s="5">
        <v>8</v>
      </c>
      <c r="B14" s="28" t="s">
        <v>19</v>
      </c>
      <c r="C14" s="28"/>
      <c r="D14" s="28"/>
      <c r="E14" s="28"/>
      <c r="F14" s="28"/>
      <c r="G14" s="28"/>
      <c r="H14" s="28"/>
      <c r="I14" s="6" t="s">
        <v>15</v>
      </c>
      <c r="J14" s="19">
        <f>J13-J15-J16</f>
        <v>4011815.1399999992</v>
      </c>
      <c r="K14" s="19"/>
      <c r="L14" s="19"/>
    </row>
    <row r="15" spans="1:12" x14ac:dyDescent="0.25">
      <c r="A15" s="5">
        <v>9</v>
      </c>
      <c r="B15" s="28" t="s">
        <v>20</v>
      </c>
      <c r="C15" s="28"/>
      <c r="D15" s="28"/>
      <c r="E15" s="28"/>
      <c r="F15" s="28"/>
      <c r="G15" s="28"/>
      <c r="H15" s="28"/>
      <c r="I15" s="6" t="s">
        <v>15</v>
      </c>
      <c r="J15" s="27">
        <v>217065.9</v>
      </c>
      <c r="K15" s="27"/>
      <c r="L15" s="27"/>
    </row>
    <row r="16" spans="1:12" x14ac:dyDescent="0.25">
      <c r="A16" s="5">
        <v>10</v>
      </c>
      <c r="B16" s="28" t="s">
        <v>21</v>
      </c>
      <c r="C16" s="28"/>
      <c r="D16" s="28"/>
      <c r="E16" s="28"/>
      <c r="F16" s="28"/>
      <c r="G16" s="28"/>
      <c r="H16" s="28"/>
      <c r="I16" s="6" t="s">
        <v>15</v>
      </c>
      <c r="J16" s="27">
        <v>559763.85</v>
      </c>
      <c r="K16" s="27"/>
      <c r="L16" s="27"/>
    </row>
    <row r="17" spans="1:14" x14ac:dyDescent="0.25">
      <c r="A17" s="5">
        <v>11</v>
      </c>
      <c r="B17" s="28" t="s">
        <v>22</v>
      </c>
      <c r="C17" s="28"/>
      <c r="D17" s="28"/>
      <c r="E17" s="28"/>
      <c r="F17" s="28"/>
      <c r="G17" s="28"/>
      <c r="H17" s="28"/>
      <c r="I17" s="6" t="s">
        <v>15</v>
      </c>
      <c r="J17" s="54">
        <f>J18+J21+J22</f>
        <v>5651042.3300000001</v>
      </c>
      <c r="K17" s="54"/>
      <c r="L17" s="54"/>
    </row>
    <row r="18" spans="1:14" x14ac:dyDescent="0.25">
      <c r="A18" s="5">
        <v>12</v>
      </c>
      <c r="B18" s="28" t="s">
        <v>23</v>
      </c>
      <c r="C18" s="28"/>
      <c r="D18" s="28"/>
      <c r="E18" s="28"/>
      <c r="F18" s="28"/>
      <c r="G18" s="28"/>
      <c r="H18" s="28"/>
      <c r="I18" s="6" t="s">
        <v>15</v>
      </c>
      <c r="J18" s="19">
        <v>5651042.3300000001</v>
      </c>
      <c r="K18" s="19"/>
      <c r="L18" s="19"/>
    </row>
    <row r="19" spans="1:14" x14ac:dyDescent="0.25">
      <c r="A19" s="5">
        <v>13</v>
      </c>
      <c r="B19" s="28" t="s">
        <v>24</v>
      </c>
      <c r="C19" s="28"/>
      <c r="D19" s="28"/>
      <c r="E19" s="28"/>
      <c r="F19" s="28"/>
      <c r="G19" s="28"/>
      <c r="H19" s="28"/>
      <c r="I19" s="6" t="s">
        <v>15</v>
      </c>
      <c r="J19" s="27">
        <v>0</v>
      </c>
      <c r="K19" s="27"/>
      <c r="L19" s="27"/>
    </row>
    <row r="20" spans="1:14" x14ac:dyDescent="0.25">
      <c r="A20" s="5">
        <v>14</v>
      </c>
      <c r="B20" s="28" t="s">
        <v>25</v>
      </c>
      <c r="C20" s="28"/>
      <c r="D20" s="28"/>
      <c r="E20" s="28"/>
      <c r="F20" s="28"/>
      <c r="G20" s="28"/>
      <c r="H20" s="28"/>
      <c r="I20" s="6" t="s">
        <v>15</v>
      </c>
      <c r="J20" s="27">
        <v>0</v>
      </c>
      <c r="K20" s="27"/>
      <c r="L20" s="27"/>
    </row>
    <row r="21" spans="1:14" x14ac:dyDescent="0.25">
      <c r="A21" s="5">
        <v>15</v>
      </c>
      <c r="B21" s="28" t="s">
        <v>26</v>
      </c>
      <c r="C21" s="28"/>
      <c r="D21" s="28"/>
      <c r="E21" s="28"/>
      <c r="F21" s="28"/>
      <c r="G21" s="28"/>
      <c r="H21" s="28"/>
      <c r="I21" s="6" t="s">
        <v>15</v>
      </c>
      <c r="J21" s="27"/>
      <c r="K21" s="27"/>
      <c r="L21" s="27"/>
    </row>
    <row r="22" spans="1:14" x14ac:dyDescent="0.25">
      <c r="A22" s="5">
        <v>16</v>
      </c>
      <c r="B22" s="28" t="s">
        <v>27</v>
      </c>
      <c r="C22" s="28"/>
      <c r="D22" s="28"/>
      <c r="E22" s="28"/>
      <c r="F22" s="28"/>
      <c r="G22" s="28"/>
      <c r="H22" s="28"/>
      <c r="I22" s="6" t="s">
        <v>15</v>
      </c>
      <c r="J22" s="27">
        <v>0</v>
      </c>
      <c r="K22" s="27"/>
      <c r="L22" s="27"/>
      <c r="N22" s="8"/>
    </row>
    <row r="23" spans="1:14" x14ac:dyDescent="0.25">
      <c r="A23" s="5">
        <v>17</v>
      </c>
      <c r="B23" s="28" t="s">
        <v>28</v>
      </c>
      <c r="C23" s="28"/>
      <c r="D23" s="28"/>
      <c r="E23" s="28"/>
      <c r="F23" s="28"/>
      <c r="G23" s="28"/>
      <c r="H23" s="28"/>
      <c r="I23" s="6" t="s">
        <v>15</v>
      </c>
      <c r="J23" s="54">
        <f>J17</f>
        <v>5651042.3300000001</v>
      </c>
      <c r="K23" s="54"/>
      <c r="L23" s="54"/>
    </row>
    <row r="24" spans="1:14" x14ac:dyDescent="0.25">
      <c r="A24" s="5">
        <v>18</v>
      </c>
      <c r="B24" s="28" t="s">
        <v>29</v>
      </c>
      <c r="C24" s="28"/>
      <c r="D24" s="28"/>
      <c r="E24" s="28"/>
      <c r="F24" s="28"/>
      <c r="G24" s="28"/>
      <c r="H24" s="28"/>
      <c r="I24" s="6" t="s">
        <v>15</v>
      </c>
      <c r="J24" s="27">
        <v>0</v>
      </c>
      <c r="K24" s="27"/>
      <c r="L24" s="27"/>
    </row>
    <row r="25" spans="1:14" x14ac:dyDescent="0.25">
      <c r="A25" s="5">
        <v>19</v>
      </c>
      <c r="B25" s="28" t="s">
        <v>30</v>
      </c>
      <c r="C25" s="28"/>
      <c r="D25" s="28"/>
      <c r="E25" s="28"/>
      <c r="F25" s="28"/>
      <c r="G25" s="28"/>
      <c r="H25" s="28"/>
      <c r="I25" s="6" t="s">
        <v>15</v>
      </c>
      <c r="J25" s="54">
        <v>0</v>
      </c>
      <c r="K25" s="54"/>
      <c r="L25" s="54"/>
      <c r="N25" s="8"/>
    </row>
    <row r="26" spans="1:14" x14ac:dyDescent="0.25">
      <c r="A26" s="5">
        <v>20</v>
      </c>
      <c r="B26" s="28" t="s">
        <v>31</v>
      </c>
      <c r="C26" s="28"/>
      <c r="D26" s="28"/>
      <c r="E26" s="28"/>
      <c r="F26" s="28"/>
      <c r="G26" s="28"/>
      <c r="H26" s="28"/>
      <c r="I26" s="6" t="s">
        <v>15</v>
      </c>
      <c r="J26" s="19">
        <v>1608812.67</v>
      </c>
      <c r="K26" s="19"/>
      <c r="L26" s="19"/>
      <c r="M26" s="8"/>
    </row>
    <row r="27" spans="1:14" ht="21.75" customHeight="1" x14ac:dyDescent="0.25">
      <c r="A27" s="20" t="s">
        <v>32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1:14" x14ac:dyDescent="0.25">
      <c r="A28" s="9" t="s">
        <v>33</v>
      </c>
      <c r="B28" s="50" t="s">
        <v>34</v>
      </c>
      <c r="C28" s="50"/>
      <c r="D28" s="50"/>
      <c r="E28" s="50"/>
      <c r="F28" s="50"/>
      <c r="G28" s="50"/>
      <c r="H28" s="50"/>
      <c r="I28" s="10"/>
      <c r="J28" s="51"/>
      <c r="K28" s="51"/>
      <c r="L28" s="51"/>
    </row>
    <row r="29" spans="1:14" ht="16.5" customHeight="1" x14ac:dyDescent="0.25">
      <c r="A29" s="11" t="s">
        <v>35</v>
      </c>
      <c r="B29" s="52" t="s">
        <v>36</v>
      </c>
      <c r="C29" s="52"/>
      <c r="D29" s="52"/>
      <c r="E29" s="52"/>
      <c r="F29" s="52"/>
      <c r="G29" s="52"/>
      <c r="H29" s="52"/>
      <c r="I29" s="6" t="s">
        <v>15</v>
      </c>
      <c r="J29" s="53">
        <f>J30+J34+J38+J42+J50+J54+J62+J66+J70+J74+J78+J82+J86+J90+J94+J106+J46</f>
        <v>4581473.4999999991</v>
      </c>
      <c r="K29" s="53"/>
      <c r="L29" s="53"/>
    </row>
    <row r="30" spans="1:14" x14ac:dyDescent="0.25">
      <c r="A30" s="12" t="s">
        <v>37</v>
      </c>
      <c r="B30" s="38" t="s">
        <v>38</v>
      </c>
      <c r="C30" s="38"/>
      <c r="D30" s="38"/>
      <c r="E30" s="38"/>
      <c r="F30" s="38"/>
      <c r="G30" s="38"/>
      <c r="H30" s="38"/>
      <c r="I30" s="6" t="s">
        <v>15</v>
      </c>
      <c r="J30" s="47">
        <v>740089.25</v>
      </c>
      <c r="K30" s="47"/>
      <c r="L30" s="47"/>
      <c r="N30" s="8"/>
    </row>
    <row r="31" spans="1:14" x14ac:dyDescent="0.25">
      <c r="A31" s="12" t="s">
        <v>39</v>
      </c>
      <c r="B31" s="28" t="s">
        <v>40</v>
      </c>
      <c r="C31" s="28"/>
      <c r="D31" s="28"/>
      <c r="E31" s="28"/>
      <c r="F31" s="28"/>
      <c r="G31" s="28"/>
      <c r="H31" s="28"/>
      <c r="I31" s="6" t="s">
        <v>10</v>
      </c>
      <c r="J31" s="24" t="s">
        <v>41</v>
      </c>
      <c r="K31" s="24"/>
      <c r="L31" s="24"/>
    </row>
    <row r="32" spans="1:14" x14ac:dyDescent="0.25">
      <c r="A32" s="12" t="s">
        <v>42</v>
      </c>
      <c r="B32" s="28" t="s">
        <v>43</v>
      </c>
      <c r="C32" s="28"/>
      <c r="D32" s="28"/>
      <c r="E32" s="28"/>
      <c r="F32" s="28"/>
      <c r="G32" s="28"/>
      <c r="H32" s="28"/>
      <c r="I32" s="13" t="s">
        <v>44</v>
      </c>
      <c r="J32" s="49">
        <v>10335.1</v>
      </c>
      <c r="K32" s="49"/>
      <c r="L32" s="49"/>
    </row>
    <row r="33" spans="1:12" x14ac:dyDescent="0.25">
      <c r="A33" s="12" t="s">
        <v>45</v>
      </c>
      <c r="B33" s="28" t="s">
        <v>46</v>
      </c>
      <c r="C33" s="28"/>
      <c r="D33" s="28"/>
      <c r="E33" s="28"/>
      <c r="F33" s="28"/>
      <c r="G33" s="28"/>
      <c r="H33" s="28"/>
      <c r="I33" s="6" t="s">
        <v>15</v>
      </c>
      <c r="J33" s="48">
        <f>J30/12/J32</f>
        <v>5.9674414535579396</v>
      </c>
      <c r="K33" s="48"/>
      <c r="L33" s="48"/>
    </row>
    <row r="34" spans="1:12" ht="17.25" customHeight="1" x14ac:dyDescent="0.25">
      <c r="A34" s="12" t="s">
        <v>47</v>
      </c>
      <c r="B34" s="38" t="s">
        <v>48</v>
      </c>
      <c r="C34" s="38"/>
      <c r="D34" s="38"/>
      <c r="E34" s="38"/>
      <c r="F34" s="38"/>
      <c r="G34" s="38"/>
      <c r="H34" s="38"/>
      <c r="I34" s="6" t="s">
        <v>15</v>
      </c>
      <c r="J34" s="47">
        <v>358480.75</v>
      </c>
      <c r="K34" s="47"/>
      <c r="L34" s="47"/>
    </row>
    <row r="35" spans="1:12" x14ac:dyDescent="0.25">
      <c r="A35" s="12" t="s">
        <v>49</v>
      </c>
      <c r="B35" s="28" t="s">
        <v>40</v>
      </c>
      <c r="C35" s="28"/>
      <c r="D35" s="28"/>
      <c r="E35" s="28"/>
      <c r="F35" s="28"/>
      <c r="G35" s="28"/>
      <c r="H35" s="28"/>
      <c r="I35" s="6" t="s">
        <v>10</v>
      </c>
      <c r="J35" s="24" t="s">
        <v>41</v>
      </c>
      <c r="K35" s="24"/>
      <c r="L35" s="24"/>
    </row>
    <row r="36" spans="1:12" x14ac:dyDescent="0.25">
      <c r="A36" s="12" t="s">
        <v>50</v>
      </c>
      <c r="B36" s="28" t="s">
        <v>43</v>
      </c>
      <c r="C36" s="28"/>
      <c r="D36" s="28"/>
      <c r="E36" s="28"/>
      <c r="F36" s="28"/>
      <c r="G36" s="28"/>
      <c r="H36" s="28"/>
      <c r="I36" s="6" t="str">
        <f>I32</f>
        <v>м2</v>
      </c>
      <c r="J36" s="24">
        <v>6238.6</v>
      </c>
      <c r="K36" s="24"/>
      <c r="L36" s="24"/>
    </row>
    <row r="37" spans="1:12" x14ac:dyDescent="0.25">
      <c r="A37" s="12" t="s">
        <v>51</v>
      </c>
      <c r="B37" s="28" t="s">
        <v>46</v>
      </c>
      <c r="C37" s="28"/>
      <c r="D37" s="28"/>
      <c r="E37" s="28"/>
      <c r="F37" s="28"/>
      <c r="G37" s="28"/>
      <c r="H37" s="28"/>
      <c r="I37" s="6" t="s">
        <v>15</v>
      </c>
      <c r="J37" s="48">
        <f>J34/12/J36</f>
        <v>4.7884775163231064</v>
      </c>
      <c r="K37" s="48"/>
      <c r="L37" s="48"/>
    </row>
    <row r="38" spans="1:12" ht="15.75" customHeight="1" x14ac:dyDescent="0.25">
      <c r="A38" s="12" t="s">
        <v>52</v>
      </c>
      <c r="B38" s="38" t="s">
        <v>53</v>
      </c>
      <c r="C38" s="38"/>
      <c r="D38" s="38"/>
      <c r="E38" s="38"/>
      <c r="F38" s="38"/>
      <c r="G38" s="38"/>
      <c r="H38" s="38"/>
      <c r="I38" s="6" t="s">
        <v>15</v>
      </c>
      <c r="J38" s="47">
        <v>58702.18</v>
      </c>
      <c r="K38" s="47"/>
      <c r="L38" s="47"/>
    </row>
    <row r="39" spans="1:12" x14ac:dyDescent="0.25">
      <c r="A39" s="12" t="s">
        <v>54</v>
      </c>
      <c r="B39" s="28" t="s">
        <v>40</v>
      </c>
      <c r="C39" s="28"/>
      <c r="D39" s="28"/>
      <c r="E39" s="28"/>
      <c r="F39" s="28"/>
      <c r="G39" s="28"/>
      <c r="H39" s="28"/>
      <c r="I39" s="6" t="s">
        <v>10</v>
      </c>
      <c r="J39" s="24" t="s">
        <v>41</v>
      </c>
      <c r="K39" s="24"/>
      <c r="L39" s="24"/>
    </row>
    <row r="40" spans="1:12" x14ac:dyDescent="0.25">
      <c r="A40" s="12" t="s">
        <v>55</v>
      </c>
      <c r="B40" s="28" t="s">
        <v>56</v>
      </c>
      <c r="C40" s="28"/>
      <c r="D40" s="28"/>
      <c r="E40" s="28"/>
      <c r="F40" s="28"/>
      <c r="G40" s="28"/>
      <c r="H40" s="28"/>
      <c r="I40" s="6" t="s">
        <v>10</v>
      </c>
      <c r="J40" s="24" t="s">
        <v>57</v>
      </c>
      <c r="K40" s="24"/>
      <c r="L40" s="24"/>
    </row>
    <row r="41" spans="1:12" x14ac:dyDescent="0.25">
      <c r="A41" s="12" t="s">
        <v>58</v>
      </c>
      <c r="B41" s="28" t="s">
        <v>46</v>
      </c>
      <c r="C41" s="28"/>
      <c r="D41" s="28"/>
      <c r="E41" s="28"/>
      <c r="F41" s="28"/>
      <c r="G41" s="28"/>
      <c r="H41" s="28"/>
      <c r="I41" s="6" t="s">
        <v>15</v>
      </c>
      <c r="J41" s="27">
        <f>J38/12/J3</f>
        <v>0.14824546517042797</v>
      </c>
      <c r="K41" s="27"/>
      <c r="L41" s="27"/>
    </row>
    <row r="42" spans="1:12" ht="24" customHeight="1" x14ac:dyDescent="0.25">
      <c r="A42" s="12" t="s">
        <v>59</v>
      </c>
      <c r="B42" s="38" t="s">
        <v>60</v>
      </c>
      <c r="C42" s="38"/>
      <c r="D42" s="38"/>
      <c r="E42" s="38"/>
      <c r="F42" s="38"/>
      <c r="G42" s="38"/>
      <c r="H42" s="38"/>
      <c r="I42" s="6" t="s">
        <v>15</v>
      </c>
      <c r="J42" s="47">
        <f>498032.59+229407.09+400929.35</f>
        <v>1128369.03</v>
      </c>
      <c r="K42" s="47"/>
      <c r="L42" s="47"/>
    </row>
    <row r="43" spans="1:12" x14ac:dyDescent="0.25">
      <c r="A43" s="12" t="s">
        <v>61</v>
      </c>
      <c r="B43" s="28" t="s">
        <v>40</v>
      </c>
      <c r="C43" s="28"/>
      <c r="D43" s="28"/>
      <c r="E43" s="28"/>
      <c r="F43" s="28"/>
      <c r="G43" s="28"/>
      <c r="H43" s="28"/>
      <c r="I43" s="6" t="s">
        <v>10</v>
      </c>
      <c r="J43" s="24" t="s">
        <v>62</v>
      </c>
      <c r="K43" s="24"/>
      <c r="L43" s="24"/>
    </row>
    <row r="44" spans="1:12" x14ac:dyDescent="0.25">
      <c r="A44" s="12" t="s">
        <v>63</v>
      </c>
      <c r="B44" s="28" t="s">
        <v>56</v>
      </c>
      <c r="C44" s="28"/>
      <c r="D44" s="28"/>
      <c r="E44" s="28"/>
      <c r="F44" s="28"/>
      <c r="G44" s="28"/>
      <c r="H44" s="28"/>
      <c r="I44" s="6" t="s">
        <v>10</v>
      </c>
      <c r="J44" s="24" t="s">
        <v>57</v>
      </c>
      <c r="K44" s="24"/>
      <c r="L44" s="24"/>
    </row>
    <row r="45" spans="1:12" x14ac:dyDescent="0.25">
      <c r="A45" s="12" t="s">
        <v>64</v>
      </c>
      <c r="B45" s="28" t="s">
        <v>46</v>
      </c>
      <c r="C45" s="28"/>
      <c r="D45" s="28"/>
      <c r="E45" s="28"/>
      <c r="F45" s="28"/>
      <c r="G45" s="28"/>
      <c r="H45" s="28"/>
      <c r="I45" s="6" t="s">
        <v>15</v>
      </c>
      <c r="J45" s="27">
        <f>J42/12/J3</f>
        <v>2.8495635381216604</v>
      </c>
      <c r="K45" s="27"/>
      <c r="L45" s="27"/>
    </row>
    <row r="46" spans="1:12" x14ac:dyDescent="0.25">
      <c r="A46" s="12" t="s">
        <v>65</v>
      </c>
      <c r="B46" s="38" t="s">
        <v>66</v>
      </c>
      <c r="C46" s="38"/>
      <c r="D46" s="38"/>
      <c r="E46" s="38"/>
      <c r="F46" s="38"/>
      <c r="G46" s="38"/>
      <c r="H46" s="38"/>
      <c r="I46" s="6" t="s">
        <v>15</v>
      </c>
      <c r="J46" s="47">
        <v>11818.8</v>
      </c>
      <c r="K46" s="47"/>
      <c r="L46" s="47"/>
    </row>
    <row r="47" spans="1:12" x14ac:dyDescent="0.25">
      <c r="A47" s="12" t="s">
        <v>67</v>
      </c>
      <c r="B47" s="28" t="s">
        <v>40</v>
      </c>
      <c r="C47" s="28"/>
      <c r="D47" s="28"/>
      <c r="E47" s="28"/>
      <c r="F47" s="28"/>
      <c r="G47" s="28"/>
      <c r="H47" s="28"/>
      <c r="I47" s="6" t="s">
        <v>10</v>
      </c>
      <c r="J47" s="24" t="s">
        <v>68</v>
      </c>
      <c r="K47" s="24"/>
      <c r="L47" s="24"/>
    </row>
    <row r="48" spans="1:12" x14ac:dyDescent="0.25">
      <c r="A48" s="12" t="s">
        <v>69</v>
      </c>
      <c r="B48" s="28" t="s">
        <v>56</v>
      </c>
      <c r="C48" s="28"/>
      <c r="D48" s="28"/>
      <c r="E48" s="28"/>
      <c r="F48" s="28"/>
      <c r="G48" s="28"/>
      <c r="H48" s="28"/>
      <c r="I48" s="6" t="s">
        <v>10</v>
      </c>
      <c r="J48" s="24" t="s">
        <v>57</v>
      </c>
      <c r="K48" s="24"/>
      <c r="L48" s="24"/>
    </row>
    <row r="49" spans="1:12" x14ac:dyDescent="0.25">
      <c r="A49" s="12" t="s">
        <v>70</v>
      </c>
      <c r="B49" s="28" t="s">
        <v>46</v>
      </c>
      <c r="C49" s="28"/>
      <c r="D49" s="28"/>
      <c r="E49" s="28"/>
      <c r="F49" s="28"/>
      <c r="G49" s="28"/>
      <c r="H49" s="28"/>
      <c r="I49" s="6" t="s">
        <v>15</v>
      </c>
      <c r="J49" s="27">
        <f>J46/12/J3</f>
        <v>2.9846992117775761E-2</v>
      </c>
      <c r="K49" s="27"/>
      <c r="L49" s="27"/>
    </row>
    <row r="50" spans="1:12" ht="14.25" customHeight="1" x14ac:dyDescent="0.25">
      <c r="A50" s="12" t="s">
        <v>71</v>
      </c>
      <c r="B50" s="38" t="s">
        <v>72</v>
      </c>
      <c r="C50" s="38"/>
      <c r="D50" s="38"/>
      <c r="E50" s="38"/>
      <c r="F50" s="38"/>
      <c r="G50" s="38"/>
      <c r="H50" s="38"/>
      <c r="I50" s="6" t="s">
        <v>15</v>
      </c>
      <c r="J50" s="47">
        <v>84170.91</v>
      </c>
      <c r="K50" s="47"/>
      <c r="L50" s="47"/>
    </row>
    <row r="51" spans="1:12" x14ac:dyDescent="0.25">
      <c r="A51" s="12" t="s">
        <v>73</v>
      </c>
      <c r="B51" s="28" t="s">
        <v>40</v>
      </c>
      <c r="C51" s="28"/>
      <c r="D51" s="28"/>
      <c r="E51" s="28"/>
      <c r="F51" s="28"/>
      <c r="G51" s="28"/>
      <c r="H51" s="28"/>
      <c r="I51" s="6" t="s">
        <v>10</v>
      </c>
      <c r="J51" s="24" t="s">
        <v>74</v>
      </c>
      <c r="K51" s="24"/>
      <c r="L51" s="24"/>
    </row>
    <row r="52" spans="1:12" x14ac:dyDescent="0.25">
      <c r="A52" s="12" t="s">
        <v>75</v>
      </c>
      <c r="B52" s="28" t="s">
        <v>76</v>
      </c>
      <c r="C52" s="28"/>
      <c r="D52" s="28"/>
      <c r="E52" s="28"/>
      <c r="F52" s="28"/>
      <c r="G52" s="28"/>
      <c r="H52" s="28"/>
      <c r="I52" s="6" t="s">
        <v>77</v>
      </c>
      <c r="J52" s="24">
        <v>8</v>
      </c>
      <c r="K52" s="24"/>
      <c r="L52" s="24"/>
    </row>
    <row r="53" spans="1:12" x14ac:dyDescent="0.25">
      <c r="A53" s="12" t="s">
        <v>78</v>
      </c>
      <c r="B53" s="28" t="s">
        <v>46</v>
      </c>
      <c r="C53" s="28"/>
      <c r="D53" s="28"/>
      <c r="E53" s="28"/>
      <c r="F53" s="28"/>
      <c r="G53" s="28"/>
      <c r="H53" s="28"/>
      <c r="I53" s="6" t="s">
        <v>15</v>
      </c>
      <c r="J53" s="27">
        <f>J50/8/12</f>
        <v>876.78031250000004</v>
      </c>
      <c r="K53" s="27"/>
      <c r="L53" s="27"/>
    </row>
    <row r="54" spans="1:12" x14ac:dyDescent="0.25">
      <c r="A54" s="12" t="s">
        <v>79</v>
      </c>
      <c r="B54" s="38" t="s">
        <v>246</v>
      </c>
      <c r="C54" s="38"/>
      <c r="D54" s="38"/>
      <c r="E54" s="38"/>
      <c r="F54" s="38"/>
      <c r="G54" s="38"/>
      <c r="H54" s="38"/>
      <c r="I54" s="6" t="s">
        <v>15</v>
      </c>
      <c r="J54" s="47">
        <f>13398.75+20098.1+6699.4</f>
        <v>40196.25</v>
      </c>
      <c r="K54" s="47"/>
      <c r="L54" s="47"/>
    </row>
    <row r="55" spans="1:12" x14ac:dyDescent="0.25">
      <c r="A55" s="12" t="s">
        <v>80</v>
      </c>
      <c r="B55" s="28" t="s">
        <v>40</v>
      </c>
      <c r="C55" s="28"/>
      <c r="D55" s="28"/>
      <c r="E55" s="28"/>
      <c r="F55" s="28"/>
      <c r="G55" s="28"/>
      <c r="H55" s="28"/>
      <c r="I55" s="6" t="s">
        <v>10</v>
      </c>
      <c r="J55" s="24" t="str">
        <f>J43</f>
        <v>круглосуточно</v>
      </c>
      <c r="K55" s="24"/>
      <c r="L55" s="24"/>
    </row>
    <row r="56" spans="1:12" x14ac:dyDescent="0.25">
      <c r="A56" s="12" t="s">
        <v>81</v>
      </c>
      <c r="B56" s="28" t="s">
        <v>56</v>
      </c>
      <c r="C56" s="28"/>
      <c r="D56" s="28"/>
      <c r="E56" s="28"/>
      <c r="F56" s="28"/>
      <c r="G56" s="28"/>
      <c r="H56" s="28"/>
      <c r="I56" s="6" t="s">
        <v>10</v>
      </c>
      <c r="J56" s="24" t="s">
        <v>57</v>
      </c>
      <c r="K56" s="24"/>
      <c r="L56" s="24"/>
    </row>
    <row r="57" spans="1:12" x14ac:dyDescent="0.25">
      <c r="A57" s="12" t="s">
        <v>82</v>
      </c>
      <c r="B57" s="28" t="s">
        <v>46</v>
      </c>
      <c r="C57" s="28"/>
      <c r="D57" s="28"/>
      <c r="E57" s="28"/>
      <c r="F57" s="28"/>
      <c r="G57" s="28"/>
      <c r="H57" s="28"/>
      <c r="I57" s="6" t="s">
        <v>15</v>
      </c>
      <c r="J57" s="27">
        <f>J54/12/J3</f>
        <v>0.10151091116815107</v>
      </c>
      <c r="K57" s="27"/>
      <c r="L57" s="27"/>
    </row>
    <row r="58" spans="1:12" x14ac:dyDescent="0.25">
      <c r="A58" s="12" t="s">
        <v>83</v>
      </c>
      <c r="B58" s="38" t="s">
        <v>84</v>
      </c>
      <c r="C58" s="38"/>
      <c r="D58" s="38"/>
      <c r="E58" s="38"/>
      <c r="F58" s="38"/>
      <c r="G58" s="38"/>
      <c r="H58" s="38"/>
      <c r="I58" s="6" t="s">
        <v>15</v>
      </c>
      <c r="J58" s="46">
        <v>0</v>
      </c>
      <c r="K58" s="46"/>
      <c r="L58" s="46"/>
    </row>
    <row r="59" spans="1:12" x14ac:dyDescent="0.25">
      <c r="A59" s="12" t="s">
        <v>85</v>
      </c>
      <c r="B59" s="28" t="s">
        <v>40</v>
      </c>
      <c r="C59" s="28"/>
      <c r="D59" s="28"/>
      <c r="E59" s="28"/>
      <c r="F59" s="28"/>
      <c r="G59" s="28"/>
      <c r="H59" s="28"/>
      <c r="I59" s="6" t="s">
        <v>10</v>
      </c>
      <c r="J59" s="24" t="s">
        <v>41</v>
      </c>
      <c r="K59" s="24"/>
      <c r="L59" s="24"/>
    </row>
    <row r="60" spans="1:12" x14ac:dyDescent="0.25">
      <c r="A60" s="12" t="s">
        <v>86</v>
      </c>
      <c r="B60" s="28" t="s">
        <v>56</v>
      </c>
      <c r="C60" s="28"/>
      <c r="D60" s="28"/>
      <c r="E60" s="28"/>
      <c r="F60" s="28"/>
      <c r="G60" s="28"/>
      <c r="H60" s="28"/>
      <c r="I60" s="6" t="s">
        <v>10</v>
      </c>
      <c r="J60" s="24" t="s">
        <v>44</v>
      </c>
      <c r="K60" s="24"/>
      <c r="L60" s="24"/>
    </row>
    <row r="61" spans="1:12" x14ac:dyDescent="0.25">
      <c r="A61" s="12" t="s">
        <v>87</v>
      </c>
      <c r="B61" s="28" t="s">
        <v>46</v>
      </c>
      <c r="C61" s="28"/>
      <c r="D61" s="28"/>
      <c r="E61" s="28"/>
      <c r="F61" s="28"/>
      <c r="G61" s="28"/>
      <c r="H61" s="28"/>
      <c r="I61" s="6" t="s">
        <v>15</v>
      </c>
      <c r="J61" s="45">
        <f>J58/12/J4</f>
        <v>0</v>
      </c>
      <c r="K61" s="45"/>
      <c r="L61" s="45"/>
    </row>
    <row r="62" spans="1:12" x14ac:dyDescent="0.25">
      <c r="A62" s="9" t="s">
        <v>88</v>
      </c>
      <c r="B62" s="38" t="s">
        <v>89</v>
      </c>
      <c r="C62" s="38"/>
      <c r="D62" s="38"/>
      <c r="E62" s="38"/>
      <c r="F62" s="38"/>
      <c r="G62" s="38"/>
      <c r="H62" s="38"/>
      <c r="I62" s="6" t="s">
        <v>15</v>
      </c>
      <c r="J62" s="19">
        <v>760142.91</v>
      </c>
      <c r="K62" s="19"/>
      <c r="L62" s="19"/>
    </row>
    <row r="63" spans="1:12" x14ac:dyDescent="0.25">
      <c r="A63" s="9" t="s">
        <v>90</v>
      </c>
      <c r="B63" s="28" t="s">
        <v>40</v>
      </c>
      <c r="C63" s="28"/>
      <c r="D63" s="28"/>
      <c r="E63" s="28"/>
      <c r="F63" s="28"/>
      <c r="G63" s="28"/>
      <c r="H63" s="28"/>
      <c r="I63" s="6" t="s">
        <v>10</v>
      </c>
      <c r="J63" s="24" t="str">
        <f>J55</f>
        <v>круглосуточно</v>
      </c>
      <c r="K63" s="24"/>
      <c r="L63" s="24"/>
    </row>
    <row r="64" spans="1:12" x14ac:dyDescent="0.25">
      <c r="A64" s="9" t="s">
        <v>91</v>
      </c>
      <c r="B64" s="28" t="s">
        <v>92</v>
      </c>
      <c r="C64" s="28"/>
      <c r="D64" s="28"/>
      <c r="E64" s="28"/>
      <c r="F64" s="28"/>
      <c r="G64" s="28"/>
      <c r="H64" s="28"/>
      <c r="I64" s="6" t="s">
        <v>77</v>
      </c>
      <c r="J64" s="24">
        <v>24</v>
      </c>
      <c r="K64" s="24"/>
      <c r="L64" s="24"/>
    </row>
    <row r="65" spans="1:12" x14ac:dyDescent="0.25">
      <c r="A65" s="9" t="s">
        <v>93</v>
      </c>
      <c r="B65" s="28" t="s">
        <v>46</v>
      </c>
      <c r="C65" s="28"/>
      <c r="D65" s="28"/>
      <c r="E65" s="28"/>
      <c r="F65" s="28"/>
      <c r="G65" s="28"/>
      <c r="H65" s="28"/>
      <c r="I65" s="6" t="s">
        <v>15</v>
      </c>
      <c r="J65" s="27">
        <f>J62/J64/12</f>
        <v>2639.3851041666667</v>
      </c>
      <c r="K65" s="27"/>
      <c r="L65" s="27"/>
    </row>
    <row r="66" spans="1:12" x14ac:dyDescent="0.25">
      <c r="A66" s="9" t="s">
        <v>94</v>
      </c>
      <c r="B66" s="38" t="s">
        <v>95</v>
      </c>
      <c r="C66" s="38"/>
      <c r="D66" s="38"/>
      <c r="E66" s="38"/>
      <c r="F66" s="38"/>
      <c r="G66" s="38"/>
      <c r="H66" s="38"/>
      <c r="I66" s="6" t="s">
        <v>15</v>
      </c>
      <c r="J66" s="19">
        <v>559763.85</v>
      </c>
      <c r="K66" s="19"/>
      <c r="L66" s="19"/>
    </row>
    <row r="67" spans="1:12" x14ac:dyDescent="0.25">
      <c r="A67" s="9" t="s">
        <v>96</v>
      </c>
      <c r="B67" s="28" t="s">
        <v>40</v>
      </c>
      <c r="C67" s="28"/>
      <c r="D67" s="28"/>
      <c r="E67" s="28"/>
      <c r="F67" s="28"/>
      <c r="G67" s="28"/>
      <c r="H67" s="28"/>
      <c r="I67" s="6" t="s">
        <v>10</v>
      </c>
      <c r="J67" s="24" t="str">
        <f>J51</f>
        <v>ежемесячно</v>
      </c>
      <c r="K67" s="24"/>
      <c r="L67" s="24"/>
    </row>
    <row r="68" spans="1:12" x14ac:dyDescent="0.25">
      <c r="A68" s="9" t="s">
        <v>97</v>
      </c>
      <c r="B68" s="28" t="s">
        <v>56</v>
      </c>
      <c r="C68" s="28"/>
      <c r="D68" s="28"/>
      <c r="E68" s="28"/>
      <c r="F68" s="28"/>
      <c r="G68" s="28"/>
      <c r="H68" s="28"/>
      <c r="I68" s="6" t="s">
        <v>10</v>
      </c>
      <c r="J68" s="24" t="str">
        <f>J60</f>
        <v>м2</v>
      </c>
      <c r="K68" s="24"/>
      <c r="L68" s="24"/>
    </row>
    <row r="69" spans="1:12" x14ac:dyDescent="0.25">
      <c r="A69" s="9" t="s">
        <v>98</v>
      </c>
      <c r="B69" s="28" t="s">
        <v>46</v>
      </c>
      <c r="C69" s="28"/>
      <c r="D69" s="28"/>
      <c r="E69" s="28"/>
      <c r="F69" s="28"/>
      <c r="G69" s="28"/>
      <c r="H69" s="28"/>
      <c r="I69" s="6" t="s">
        <v>15</v>
      </c>
      <c r="J69" s="27">
        <f>J66/12/J3</f>
        <v>1.4136178984978012</v>
      </c>
      <c r="K69" s="27"/>
      <c r="L69" s="27"/>
    </row>
    <row r="70" spans="1:12" x14ac:dyDescent="0.25">
      <c r="A70" s="9" t="s">
        <v>99</v>
      </c>
      <c r="B70" s="38" t="s">
        <v>100</v>
      </c>
      <c r="C70" s="38"/>
      <c r="D70" s="38"/>
      <c r="E70" s="38"/>
      <c r="F70" s="38"/>
      <c r="G70" s="38"/>
      <c r="H70" s="38"/>
      <c r="I70" s="6" t="s">
        <v>15</v>
      </c>
      <c r="J70" s="19">
        <v>135333.88</v>
      </c>
      <c r="K70" s="19"/>
      <c r="L70" s="19"/>
    </row>
    <row r="71" spans="1:12" x14ac:dyDescent="0.25">
      <c r="A71" s="9" t="s">
        <v>101</v>
      </c>
      <c r="B71" s="28" t="s">
        <v>40</v>
      </c>
      <c r="C71" s="28"/>
      <c r="D71" s="28"/>
      <c r="E71" s="28"/>
      <c r="F71" s="28"/>
      <c r="G71" s="28"/>
      <c r="H71" s="28"/>
      <c r="I71" s="6" t="s">
        <v>10</v>
      </c>
      <c r="J71" s="24" t="str">
        <f>J67</f>
        <v>ежемесячно</v>
      </c>
      <c r="K71" s="24"/>
      <c r="L71" s="24"/>
    </row>
    <row r="72" spans="1:12" x14ac:dyDescent="0.25">
      <c r="A72" s="9" t="s">
        <v>102</v>
      </c>
      <c r="B72" s="28" t="s">
        <v>56</v>
      </c>
      <c r="C72" s="28"/>
      <c r="D72" s="28"/>
      <c r="E72" s="28"/>
      <c r="F72" s="28"/>
      <c r="G72" s="28"/>
      <c r="H72" s="28"/>
      <c r="I72" s="6" t="s">
        <v>10</v>
      </c>
      <c r="J72" s="24" t="str">
        <f>J68</f>
        <v>м2</v>
      </c>
      <c r="K72" s="24"/>
      <c r="L72" s="24"/>
    </row>
    <row r="73" spans="1:12" x14ac:dyDescent="0.25">
      <c r="A73" s="9" t="s">
        <v>103</v>
      </c>
      <c r="B73" s="28" t="s">
        <v>46</v>
      </c>
      <c r="C73" s="28"/>
      <c r="D73" s="28"/>
      <c r="E73" s="28"/>
      <c r="F73" s="28"/>
      <c r="G73" s="28"/>
      <c r="H73" s="28"/>
      <c r="I73" s="6" t="s">
        <v>15</v>
      </c>
      <c r="J73" s="27">
        <f>J70/12/J3</f>
        <v>0.34176982854672311</v>
      </c>
      <c r="K73" s="27"/>
      <c r="L73" s="27"/>
    </row>
    <row r="74" spans="1:12" x14ac:dyDescent="0.25">
      <c r="A74" s="9" t="s">
        <v>104</v>
      </c>
      <c r="B74" s="38" t="s">
        <v>105</v>
      </c>
      <c r="C74" s="38"/>
      <c r="D74" s="38"/>
      <c r="E74" s="38"/>
      <c r="F74" s="38"/>
      <c r="G74" s="38"/>
      <c r="H74" s="38"/>
      <c r="I74" s="6" t="s">
        <v>15</v>
      </c>
      <c r="J74" s="19">
        <v>131987.75</v>
      </c>
      <c r="K74" s="19"/>
      <c r="L74" s="19"/>
    </row>
    <row r="75" spans="1:12" x14ac:dyDescent="0.25">
      <c r="A75" s="9" t="s">
        <v>106</v>
      </c>
      <c r="B75" s="28" t="s">
        <v>40</v>
      </c>
      <c r="C75" s="28"/>
      <c r="D75" s="28"/>
      <c r="E75" s="28"/>
      <c r="F75" s="28"/>
      <c r="G75" s="28"/>
      <c r="H75" s="28"/>
      <c r="I75" s="6" t="s">
        <v>10</v>
      </c>
      <c r="J75" s="24" t="s">
        <v>41</v>
      </c>
      <c r="K75" s="24"/>
      <c r="L75" s="24"/>
    </row>
    <row r="76" spans="1:12" x14ac:dyDescent="0.25">
      <c r="A76" s="9" t="s">
        <v>107</v>
      </c>
      <c r="B76" s="28" t="s">
        <v>108</v>
      </c>
      <c r="C76" s="28"/>
      <c r="D76" s="28"/>
      <c r="E76" s="28"/>
      <c r="F76" s="28"/>
      <c r="G76" s="28"/>
      <c r="H76" s="28"/>
      <c r="I76" s="6" t="s">
        <v>77</v>
      </c>
      <c r="J76" s="24">
        <v>12</v>
      </c>
      <c r="K76" s="24"/>
      <c r="L76" s="24"/>
    </row>
    <row r="77" spans="1:12" x14ac:dyDescent="0.25">
      <c r="A77" s="9" t="s">
        <v>109</v>
      </c>
      <c r="B77" s="28" t="s">
        <v>46</v>
      </c>
      <c r="C77" s="28"/>
      <c r="D77" s="28"/>
      <c r="E77" s="28"/>
      <c r="F77" s="28"/>
      <c r="G77" s="28"/>
      <c r="H77" s="28"/>
      <c r="I77" s="6" t="s">
        <v>15</v>
      </c>
      <c r="J77" s="27">
        <v>2588.11</v>
      </c>
      <c r="K77" s="27"/>
      <c r="L77" s="27"/>
    </row>
    <row r="78" spans="1:12" x14ac:dyDescent="0.25">
      <c r="A78" s="9" t="s">
        <v>110</v>
      </c>
      <c r="B78" s="38" t="s">
        <v>111</v>
      </c>
      <c r="C78" s="38"/>
      <c r="D78" s="38"/>
      <c r="E78" s="38"/>
      <c r="F78" s="38"/>
      <c r="G78" s="38"/>
      <c r="H78" s="38"/>
      <c r="I78" s="6" t="s">
        <v>15</v>
      </c>
      <c r="J78" s="19">
        <v>138001.73000000001</v>
      </c>
      <c r="K78" s="19"/>
      <c r="L78" s="19"/>
    </row>
    <row r="79" spans="1:12" x14ac:dyDescent="0.25">
      <c r="A79" s="9" t="s">
        <v>112</v>
      </c>
      <c r="B79" s="28" t="s">
        <v>40</v>
      </c>
      <c r="C79" s="28"/>
      <c r="D79" s="28"/>
      <c r="E79" s="28"/>
      <c r="F79" s="28"/>
      <c r="G79" s="28"/>
      <c r="H79" s="28"/>
      <c r="I79" s="6" t="s">
        <v>10</v>
      </c>
      <c r="J79" s="24" t="str">
        <f>J71</f>
        <v>ежемесячно</v>
      </c>
      <c r="K79" s="24"/>
      <c r="L79" s="24"/>
    </row>
    <row r="80" spans="1:12" x14ac:dyDescent="0.25">
      <c r="A80" s="9" t="s">
        <v>113</v>
      </c>
      <c r="B80" s="28" t="s">
        <v>56</v>
      </c>
      <c r="C80" s="28"/>
      <c r="D80" s="28"/>
      <c r="E80" s="28"/>
      <c r="F80" s="28"/>
      <c r="G80" s="28"/>
      <c r="H80" s="28"/>
      <c r="I80" s="6" t="s">
        <v>10</v>
      </c>
      <c r="J80" s="24" t="s">
        <v>44</v>
      </c>
      <c r="K80" s="24"/>
      <c r="L80" s="24"/>
    </row>
    <row r="81" spans="1:12" x14ac:dyDescent="0.25">
      <c r="A81" s="9" t="s">
        <v>114</v>
      </c>
      <c r="B81" s="28" t="s">
        <v>46</v>
      </c>
      <c r="C81" s="28"/>
      <c r="D81" s="28"/>
      <c r="E81" s="28"/>
      <c r="F81" s="28"/>
      <c r="G81" s="28"/>
      <c r="H81" s="28"/>
      <c r="I81" s="6" t="s">
        <v>15</v>
      </c>
      <c r="J81" s="27">
        <f>J78/12/J4</f>
        <v>0.34798411295927023</v>
      </c>
      <c r="K81" s="27"/>
      <c r="L81" s="27"/>
    </row>
    <row r="82" spans="1:12" x14ac:dyDescent="0.25">
      <c r="A82" s="9" t="s">
        <v>115</v>
      </c>
      <c r="B82" s="38" t="s">
        <v>116</v>
      </c>
      <c r="C82" s="38"/>
      <c r="D82" s="38"/>
      <c r="E82" s="38"/>
      <c r="F82" s="38"/>
      <c r="G82" s="38"/>
      <c r="H82" s="38"/>
      <c r="I82" s="6" t="s">
        <v>15</v>
      </c>
      <c r="J82" s="19">
        <v>83664.600000000006</v>
      </c>
      <c r="K82" s="19"/>
      <c r="L82" s="19"/>
    </row>
    <row r="83" spans="1:12" x14ac:dyDescent="0.25">
      <c r="A83" s="9" t="s">
        <v>117</v>
      </c>
      <c r="B83" s="28" t="s">
        <v>40</v>
      </c>
      <c r="C83" s="28"/>
      <c r="D83" s="28"/>
      <c r="E83" s="28"/>
      <c r="F83" s="28"/>
      <c r="G83" s="28"/>
      <c r="H83" s="28"/>
      <c r="I83" s="6" t="s">
        <v>10</v>
      </c>
      <c r="J83" s="24" t="str">
        <f>J79</f>
        <v>ежемесячно</v>
      </c>
      <c r="K83" s="24"/>
      <c r="L83" s="24"/>
    </row>
    <row r="84" spans="1:12" x14ac:dyDescent="0.25">
      <c r="A84" s="9" t="s">
        <v>118</v>
      </c>
      <c r="B84" s="28" t="s">
        <v>119</v>
      </c>
      <c r="C84" s="28"/>
      <c r="D84" s="28"/>
      <c r="E84" s="28"/>
      <c r="F84" s="28"/>
      <c r="G84" s="28"/>
      <c r="H84" s="28"/>
      <c r="I84" s="6" t="s">
        <v>77</v>
      </c>
      <c r="J84" s="24">
        <v>12</v>
      </c>
      <c r="K84" s="24"/>
      <c r="L84" s="24"/>
    </row>
    <row r="85" spans="1:12" x14ac:dyDescent="0.25">
      <c r="A85" s="9" t="s">
        <v>120</v>
      </c>
      <c r="B85" s="28" t="s">
        <v>46</v>
      </c>
      <c r="C85" s="28"/>
      <c r="D85" s="28"/>
      <c r="E85" s="28"/>
      <c r="F85" s="28"/>
      <c r="G85" s="28"/>
      <c r="H85" s="28"/>
      <c r="I85" s="6" t="s">
        <v>15</v>
      </c>
      <c r="J85" s="27">
        <v>1394.41</v>
      </c>
      <c r="K85" s="27"/>
      <c r="L85" s="27"/>
    </row>
    <row r="86" spans="1:12" ht="14.25" customHeight="1" x14ac:dyDescent="0.25">
      <c r="A86" s="9" t="s">
        <v>121</v>
      </c>
      <c r="B86" s="38" t="s">
        <v>122</v>
      </c>
      <c r="C86" s="38"/>
      <c r="D86" s="38"/>
      <c r="E86" s="38"/>
      <c r="F86" s="38"/>
      <c r="G86" s="38"/>
      <c r="H86" s="38"/>
      <c r="I86" s="6" t="s">
        <v>15</v>
      </c>
      <c r="J86" s="19">
        <v>165000</v>
      </c>
      <c r="K86" s="19"/>
      <c r="L86" s="19"/>
    </row>
    <row r="87" spans="1:12" ht="15" customHeight="1" x14ac:dyDescent="0.25">
      <c r="A87" s="9" t="s">
        <v>123</v>
      </c>
      <c r="B87" s="28" t="s">
        <v>40</v>
      </c>
      <c r="C87" s="28"/>
      <c r="D87" s="28"/>
      <c r="E87" s="28"/>
      <c r="F87" s="28"/>
      <c r="G87" s="28"/>
      <c r="H87" s="28"/>
      <c r="I87" s="6" t="s">
        <v>10</v>
      </c>
      <c r="J87" s="24" t="str">
        <f>J83</f>
        <v>ежемесячно</v>
      </c>
      <c r="K87" s="24"/>
      <c r="L87" s="24"/>
    </row>
    <row r="88" spans="1:12" ht="15" customHeight="1" x14ac:dyDescent="0.25">
      <c r="A88" s="9" t="s">
        <v>124</v>
      </c>
      <c r="B88" s="28" t="s">
        <v>125</v>
      </c>
      <c r="C88" s="28"/>
      <c r="D88" s="28"/>
      <c r="E88" s="28"/>
      <c r="F88" s="28"/>
      <c r="G88" s="28"/>
      <c r="H88" s="28"/>
      <c r="I88" s="6" t="s">
        <v>77</v>
      </c>
      <c r="J88" s="24">
        <v>11</v>
      </c>
      <c r="K88" s="24"/>
      <c r="L88" s="24"/>
    </row>
    <row r="89" spans="1:12" ht="15" customHeight="1" x14ac:dyDescent="0.25">
      <c r="A89" s="9" t="s">
        <v>126</v>
      </c>
      <c r="B89" s="28" t="s">
        <v>46</v>
      </c>
      <c r="C89" s="28"/>
      <c r="D89" s="28"/>
      <c r="E89" s="28"/>
      <c r="F89" s="28"/>
      <c r="G89" s="28"/>
      <c r="H89" s="28"/>
      <c r="I89" s="6" t="s">
        <v>15</v>
      </c>
      <c r="J89" s="27">
        <v>3000</v>
      </c>
      <c r="K89" s="27"/>
      <c r="L89" s="27"/>
    </row>
    <row r="90" spans="1:12" x14ac:dyDescent="0.25">
      <c r="A90" s="9" t="s">
        <v>127</v>
      </c>
      <c r="B90" s="38" t="s">
        <v>128</v>
      </c>
      <c r="C90" s="38"/>
      <c r="D90" s="38"/>
      <c r="E90" s="38"/>
      <c r="F90" s="38"/>
      <c r="G90" s="38"/>
      <c r="H90" s="38"/>
      <c r="I90" s="6" t="s">
        <v>15</v>
      </c>
      <c r="J90" s="19">
        <v>42897.8</v>
      </c>
      <c r="K90" s="19"/>
      <c r="L90" s="19"/>
    </row>
    <row r="91" spans="1:12" x14ac:dyDescent="0.25">
      <c r="A91" s="9" t="s">
        <v>129</v>
      </c>
      <c r="B91" s="28" t="s">
        <v>40</v>
      </c>
      <c r="C91" s="28"/>
      <c r="D91" s="28"/>
      <c r="E91" s="28"/>
      <c r="F91" s="28"/>
      <c r="G91" s="28"/>
      <c r="H91" s="28"/>
      <c r="I91" s="6" t="s">
        <v>10</v>
      </c>
      <c r="J91" s="24" t="str">
        <f>J87</f>
        <v>ежемесячно</v>
      </c>
      <c r="K91" s="24"/>
      <c r="L91" s="24"/>
    </row>
    <row r="92" spans="1:12" x14ac:dyDescent="0.25">
      <c r="A92" s="9" t="s">
        <v>130</v>
      </c>
      <c r="B92" s="28" t="s">
        <v>56</v>
      </c>
      <c r="C92" s="28"/>
      <c r="D92" s="28"/>
      <c r="E92" s="28"/>
      <c r="F92" s="28"/>
      <c r="G92" s="28"/>
      <c r="H92" s="28"/>
      <c r="I92" s="6" t="s">
        <v>10</v>
      </c>
      <c r="J92" s="24" t="s">
        <v>44</v>
      </c>
      <c r="K92" s="24"/>
      <c r="L92" s="24"/>
    </row>
    <row r="93" spans="1:12" x14ac:dyDescent="0.25">
      <c r="A93" s="9" t="s">
        <v>131</v>
      </c>
      <c r="B93" s="28" t="s">
        <v>46</v>
      </c>
      <c r="C93" s="28"/>
      <c r="D93" s="28"/>
      <c r="E93" s="28"/>
      <c r="F93" s="28"/>
      <c r="G93" s="28"/>
      <c r="H93" s="28"/>
      <c r="I93" s="6" t="s">
        <v>15</v>
      </c>
      <c r="J93" s="27">
        <f>J90/12/J4</f>
        <v>0.10817076627158358</v>
      </c>
      <c r="K93" s="27"/>
      <c r="L93" s="27"/>
    </row>
    <row r="94" spans="1:12" x14ac:dyDescent="0.25">
      <c r="A94" s="9" t="s">
        <v>132</v>
      </c>
      <c r="B94" s="38" t="s">
        <v>133</v>
      </c>
      <c r="C94" s="38"/>
      <c r="D94" s="38"/>
      <c r="E94" s="38"/>
      <c r="F94" s="38"/>
      <c r="G94" s="38"/>
      <c r="H94" s="38"/>
      <c r="I94" s="6" t="s">
        <v>15</v>
      </c>
      <c r="J94" s="19">
        <v>82495.75</v>
      </c>
      <c r="K94" s="19"/>
      <c r="L94" s="19"/>
    </row>
    <row r="95" spans="1:12" x14ac:dyDescent="0.25">
      <c r="A95" s="9" t="s">
        <v>134</v>
      </c>
      <c r="B95" s="28" t="s">
        <v>40</v>
      </c>
      <c r="C95" s="28"/>
      <c r="D95" s="28"/>
      <c r="E95" s="28"/>
      <c r="F95" s="28"/>
      <c r="G95" s="28"/>
      <c r="H95" s="28"/>
      <c r="I95" s="6" t="s">
        <v>10</v>
      </c>
      <c r="J95" s="24" t="str">
        <f>J63</f>
        <v>круглосуточно</v>
      </c>
      <c r="K95" s="24"/>
      <c r="L95" s="24"/>
    </row>
    <row r="96" spans="1:12" ht="16.5" customHeight="1" x14ac:dyDescent="0.25">
      <c r="A96" s="9" t="s">
        <v>135</v>
      </c>
      <c r="B96" s="28" t="s">
        <v>56</v>
      </c>
      <c r="C96" s="28"/>
      <c r="D96" s="28"/>
      <c r="E96" s="28"/>
      <c r="F96" s="28"/>
      <c r="G96" s="28"/>
      <c r="H96" s="28"/>
      <c r="I96" s="6" t="s">
        <v>10</v>
      </c>
      <c r="J96" s="24" t="str">
        <f>J92</f>
        <v>м2</v>
      </c>
      <c r="K96" s="24"/>
      <c r="L96" s="24"/>
    </row>
    <row r="97" spans="1:14" x14ac:dyDescent="0.25">
      <c r="A97" s="9" t="s">
        <v>136</v>
      </c>
      <c r="B97" s="28" t="s">
        <v>46</v>
      </c>
      <c r="C97" s="28"/>
      <c r="D97" s="28"/>
      <c r="E97" s="28"/>
      <c r="F97" s="28"/>
      <c r="G97" s="28"/>
      <c r="H97" s="28"/>
      <c r="I97" s="6" t="s">
        <v>15</v>
      </c>
      <c r="J97" s="27">
        <f>J94/12/J3</f>
        <v>0.20833333333333331</v>
      </c>
      <c r="K97" s="27"/>
      <c r="L97" s="27"/>
    </row>
    <row r="98" spans="1:14" x14ac:dyDescent="0.25">
      <c r="A98" s="9" t="s">
        <v>137</v>
      </c>
      <c r="B98" s="38" t="s">
        <v>138</v>
      </c>
      <c r="C98" s="38"/>
      <c r="D98" s="38"/>
      <c r="E98" s="38"/>
      <c r="F98" s="38"/>
      <c r="G98" s="38"/>
      <c r="H98" s="38"/>
      <c r="I98" s="6" t="s">
        <v>15</v>
      </c>
      <c r="J98" s="19"/>
      <c r="K98" s="19"/>
      <c r="L98" s="19"/>
    </row>
    <row r="99" spans="1:14" x14ac:dyDescent="0.25">
      <c r="A99" s="9" t="s">
        <v>139</v>
      </c>
      <c r="B99" s="28" t="s">
        <v>40</v>
      </c>
      <c r="C99" s="28"/>
      <c r="D99" s="28"/>
      <c r="E99" s="28"/>
      <c r="F99" s="28"/>
      <c r="G99" s="28"/>
      <c r="H99" s="28"/>
      <c r="I99" s="6" t="s">
        <v>10</v>
      </c>
      <c r="J99" s="24" t="str">
        <f>J95</f>
        <v>круглосуточно</v>
      </c>
      <c r="K99" s="24"/>
      <c r="L99" s="24"/>
    </row>
    <row r="100" spans="1:14" x14ac:dyDescent="0.25">
      <c r="A100" s="9" t="s">
        <v>140</v>
      </c>
      <c r="B100" s="28" t="s">
        <v>56</v>
      </c>
      <c r="C100" s="28"/>
      <c r="D100" s="28"/>
      <c r="E100" s="28"/>
      <c r="F100" s="28"/>
      <c r="G100" s="28"/>
      <c r="H100" s="28"/>
      <c r="I100" s="6" t="s">
        <v>10</v>
      </c>
      <c r="J100" s="24" t="str">
        <f>J96</f>
        <v>м2</v>
      </c>
      <c r="K100" s="24"/>
      <c r="L100" s="24"/>
    </row>
    <row r="101" spans="1:14" x14ac:dyDescent="0.25">
      <c r="A101" s="9" t="s">
        <v>141</v>
      </c>
      <c r="B101" s="28" t="s">
        <v>46</v>
      </c>
      <c r="C101" s="28"/>
      <c r="D101" s="28"/>
      <c r="E101" s="28"/>
      <c r="F101" s="28"/>
      <c r="G101" s="28"/>
      <c r="H101" s="28"/>
      <c r="I101" s="6" t="s">
        <v>15</v>
      </c>
      <c r="J101" s="27">
        <f>J98/12/J3</f>
        <v>0</v>
      </c>
      <c r="K101" s="27"/>
      <c r="L101" s="27"/>
    </row>
    <row r="102" spans="1:14" x14ac:dyDescent="0.25">
      <c r="A102" s="9" t="s">
        <v>142</v>
      </c>
      <c r="B102" s="42" t="s">
        <v>143</v>
      </c>
      <c r="C102" s="43"/>
      <c r="D102" s="43"/>
      <c r="E102" s="43"/>
      <c r="F102" s="43"/>
      <c r="G102" s="43"/>
      <c r="H102" s="44"/>
      <c r="I102" s="6" t="str">
        <f>I101</f>
        <v>руб.</v>
      </c>
      <c r="J102" s="39">
        <v>0</v>
      </c>
      <c r="K102" s="40"/>
      <c r="L102" s="41"/>
    </row>
    <row r="103" spans="1:14" x14ac:dyDescent="0.25">
      <c r="A103" s="9" t="s">
        <v>144</v>
      </c>
      <c r="B103" s="28" t="s">
        <v>40</v>
      </c>
      <c r="C103" s="28"/>
      <c r="D103" s="28"/>
      <c r="E103" s="28"/>
      <c r="F103" s="28"/>
      <c r="G103" s="28"/>
      <c r="H103" s="28"/>
      <c r="I103" s="6"/>
      <c r="J103" s="39" t="str">
        <f>J99</f>
        <v>круглосуточно</v>
      </c>
      <c r="K103" s="40"/>
      <c r="L103" s="41"/>
    </row>
    <row r="104" spans="1:14" x14ac:dyDescent="0.25">
      <c r="A104" s="9" t="s">
        <v>145</v>
      </c>
      <c r="B104" s="28" t="s">
        <v>56</v>
      </c>
      <c r="C104" s="28"/>
      <c r="D104" s="28"/>
      <c r="E104" s="28"/>
      <c r="F104" s="28"/>
      <c r="G104" s="28"/>
      <c r="H104" s="28"/>
      <c r="I104" s="6"/>
      <c r="J104" s="39"/>
      <c r="K104" s="40"/>
      <c r="L104" s="41"/>
    </row>
    <row r="105" spans="1:14" x14ac:dyDescent="0.25">
      <c r="A105" s="9" t="s">
        <v>146</v>
      </c>
      <c r="B105" s="28" t="s">
        <v>46</v>
      </c>
      <c r="C105" s="28"/>
      <c r="D105" s="28"/>
      <c r="E105" s="28"/>
      <c r="F105" s="28"/>
      <c r="G105" s="28"/>
      <c r="H105" s="28"/>
      <c r="I105" s="6" t="str">
        <f>I102</f>
        <v>руб.</v>
      </c>
      <c r="J105" s="39">
        <v>0</v>
      </c>
      <c r="K105" s="40"/>
      <c r="L105" s="41"/>
    </row>
    <row r="106" spans="1:14" x14ac:dyDescent="0.25">
      <c r="A106" s="9" t="s">
        <v>147</v>
      </c>
      <c r="B106" s="38" t="s">
        <v>148</v>
      </c>
      <c r="C106" s="38"/>
      <c r="D106" s="38"/>
      <c r="E106" s="38"/>
      <c r="F106" s="38"/>
      <c r="G106" s="38"/>
      <c r="H106" s="38"/>
      <c r="I106" s="6" t="s">
        <v>15</v>
      </c>
      <c r="J106" s="19">
        <v>60358.06</v>
      </c>
      <c r="K106" s="19"/>
      <c r="L106" s="19"/>
      <c r="N106" s="14"/>
    </row>
    <row r="107" spans="1:14" x14ac:dyDescent="0.25">
      <c r="A107" s="9" t="s">
        <v>149</v>
      </c>
      <c r="B107" s="28" t="s">
        <v>40</v>
      </c>
      <c r="C107" s="28"/>
      <c r="D107" s="28"/>
      <c r="E107" s="28"/>
      <c r="F107" s="28"/>
      <c r="G107" s="28"/>
      <c r="H107" s="28"/>
      <c r="I107" s="6" t="s">
        <v>10</v>
      </c>
      <c r="J107" s="24"/>
      <c r="K107" s="24"/>
      <c r="L107" s="24"/>
    </row>
    <row r="108" spans="1:14" x14ac:dyDescent="0.25">
      <c r="A108" s="9" t="s">
        <v>150</v>
      </c>
      <c r="B108" s="28" t="s">
        <v>56</v>
      </c>
      <c r="C108" s="28"/>
      <c r="D108" s="28"/>
      <c r="E108" s="28"/>
      <c r="F108" s="28"/>
      <c r="G108" s="28"/>
      <c r="H108" s="28"/>
      <c r="I108" s="6" t="s">
        <v>10</v>
      </c>
      <c r="J108" s="24" t="str">
        <f>J100</f>
        <v>м2</v>
      </c>
      <c r="K108" s="24"/>
      <c r="L108" s="24"/>
    </row>
    <row r="109" spans="1:14" x14ac:dyDescent="0.25">
      <c r="A109" s="9" t="s">
        <v>151</v>
      </c>
      <c r="B109" s="28" t="s">
        <v>46</v>
      </c>
      <c r="C109" s="28"/>
      <c r="D109" s="28"/>
      <c r="E109" s="28"/>
      <c r="F109" s="28"/>
      <c r="G109" s="28"/>
      <c r="H109" s="28"/>
      <c r="I109" s="6" t="s">
        <v>15</v>
      </c>
      <c r="J109" s="27">
        <f>J106/12/J3</f>
        <v>0.15242719574442723</v>
      </c>
      <c r="K109" s="27"/>
      <c r="L109" s="27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4" x14ac:dyDescent="0.25">
      <c r="A111" s="29" t="s">
        <v>152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1"/>
    </row>
    <row r="112" spans="1:14" x14ac:dyDescent="0.25">
      <c r="A112" s="15">
        <v>27</v>
      </c>
      <c r="B112" s="32" t="s">
        <v>153</v>
      </c>
      <c r="C112" s="33"/>
      <c r="D112" s="33"/>
      <c r="E112" s="33"/>
      <c r="F112" s="33"/>
      <c r="G112" s="33"/>
      <c r="H112" s="34"/>
      <c r="I112" s="6" t="s">
        <v>154</v>
      </c>
      <c r="J112" s="35"/>
      <c r="K112" s="36"/>
      <c r="L112" s="37"/>
    </row>
    <row r="113" spans="1:12" x14ac:dyDescent="0.25">
      <c r="A113" s="15">
        <v>28</v>
      </c>
      <c r="B113" s="32" t="s">
        <v>155</v>
      </c>
      <c r="C113" s="33"/>
      <c r="D113" s="33"/>
      <c r="E113" s="33"/>
      <c r="F113" s="33"/>
      <c r="G113" s="33"/>
      <c r="H113" s="34"/>
      <c r="I113" s="6" t="s">
        <v>154</v>
      </c>
      <c r="J113" s="35"/>
      <c r="K113" s="36"/>
      <c r="L113" s="37"/>
    </row>
    <row r="114" spans="1:12" x14ac:dyDescent="0.25">
      <c r="A114" s="15">
        <v>29</v>
      </c>
      <c r="B114" s="16" t="s">
        <v>156</v>
      </c>
      <c r="C114" s="16"/>
      <c r="D114" s="16"/>
      <c r="E114" s="16"/>
      <c r="F114" s="16"/>
      <c r="G114" s="16"/>
      <c r="H114" s="16"/>
      <c r="I114" s="6" t="s">
        <v>154</v>
      </c>
      <c r="J114" s="22"/>
      <c r="K114" s="22"/>
      <c r="L114" s="22"/>
    </row>
    <row r="115" spans="1:12" x14ac:dyDescent="0.25">
      <c r="A115" s="15">
        <v>30</v>
      </c>
      <c r="B115" s="16" t="s">
        <v>157</v>
      </c>
      <c r="C115" s="16"/>
      <c r="D115" s="16"/>
      <c r="E115" s="16"/>
      <c r="F115" s="16"/>
      <c r="G115" s="16"/>
      <c r="H115" s="16"/>
      <c r="I115" s="6" t="s">
        <v>15</v>
      </c>
      <c r="J115" s="27"/>
      <c r="K115" s="27"/>
      <c r="L115" s="27"/>
    </row>
    <row r="116" spans="1:12" x14ac:dyDescent="0.25">
      <c r="A116" s="20" t="s">
        <v>158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 x14ac:dyDescent="0.25">
      <c r="A117" s="15">
        <v>31</v>
      </c>
      <c r="B117" s="16" t="s">
        <v>14</v>
      </c>
      <c r="C117" s="16"/>
      <c r="D117" s="16"/>
      <c r="E117" s="16"/>
      <c r="F117" s="16"/>
      <c r="G117" s="16"/>
      <c r="H117" s="16"/>
      <c r="I117" s="6" t="s">
        <v>15</v>
      </c>
      <c r="J117" s="27">
        <v>0</v>
      </c>
      <c r="K117" s="27"/>
      <c r="L117" s="27"/>
    </row>
    <row r="118" spans="1:12" x14ac:dyDescent="0.25">
      <c r="A118" s="15">
        <v>32</v>
      </c>
      <c r="B118" s="16" t="s">
        <v>16</v>
      </c>
      <c r="C118" s="16"/>
      <c r="D118" s="16"/>
      <c r="E118" s="16"/>
      <c r="F118" s="16"/>
      <c r="G118" s="16"/>
      <c r="H118" s="16"/>
      <c r="I118" s="6" t="s">
        <v>15</v>
      </c>
      <c r="J118" s="19">
        <v>0</v>
      </c>
      <c r="K118" s="19"/>
      <c r="L118" s="19"/>
    </row>
    <row r="119" spans="1:12" x14ac:dyDescent="0.25">
      <c r="A119" s="15">
        <v>33</v>
      </c>
      <c r="B119" s="16" t="s">
        <v>17</v>
      </c>
      <c r="C119" s="16"/>
      <c r="D119" s="16"/>
      <c r="E119" s="16"/>
      <c r="F119" s="16"/>
      <c r="G119" s="16"/>
      <c r="H119" s="16"/>
      <c r="I119" s="6" t="s">
        <v>15</v>
      </c>
      <c r="J119" s="19">
        <v>3333972.12</v>
      </c>
      <c r="K119" s="19"/>
      <c r="L119" s="19"/>
    </row>
    <row r="120" spans="1:12" x14ac:dyDescent="0.25">
      <c r="A120" s="15">
        <v>34</v>
      </c>
      <c r="B120" s="16" t="s">
        <v>29</v>
      </c>
      <c r="C120" s="16"/>
      <c r="D120" s="16"/>
      <c r="E120" s="16"/>
      <c r="F120" s="16"/>
      <c r="G120" s="16"/>
      <c r="H120" s="16"/>
      <c r="I120" s="6" t="s">
        <v>15</v>
      </c>
      <c r="J120" s="27">
        <v>0</v>
      </c>
      <c r="K120" s="27"/>
      <c r="L120" s="27"/>
    </row>
    <row r="121" spans="1:12" x14ac:dyDescent="0.25">
      <c r="A121" s="15">
        <v>35</v>
      </c>
      <c r="B121" s="16" t="s">
        <v>30</v>
      </c>
      <c r="C121" s="16"/>
      <c r="D121" s="16"/>
      <c r="E121" s="16"/>
      <c r="F121" s="16"/>
      <c r="G121" s="16"/>
      <c r="H121" s="16"/>
      <c r="I121" s="6" t="s">
        <v>15</v>
      </c>
      <c r="J121" s="19">
        <v>0</v>
      </c>
      <c r="K121" s="19"/>
      <c r="L121" s="19"/>
    </row>
    <row r="122" spans="1:12" x14ac:dyDescent="0.25">
      <c r="A122" s="15">
        <v>36</v>
      </c>
      <c r="B122" s="16" t="s">
        <v>31</v>
      </c>
      <c r="C122" s="16"/>
      <c r="D122" s="16"/>
      <c r="E122" s="16"/>
      <c r="F122" s="16"/>
      <c r="G122" s="16"/>
      <c r="H122" s="16"/>
      <c r="I122" s="6" t="s">
        <v>15</v>
      </c>
      <c r="J122" s="19">
        <f>J129+J139+J149+J159+J169+J179</f>
        <v>5082249.08</v>
      </c>
      <c r="K122" s="19"/>
      <c r="L122" s="19"/>
    </row>
    <row r="123" spans="1:12" x14ac:dyDescent="0.25">
      <c r="A123" s="20" t="s">
        <v>159</v>
      </c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</row>
    <row r="124" spans="1:12" x14ac:dyDescent="0.25">
      <c r="A124" s="15" t="s">
        <v>160</v>
      </c>
      <c r="B124" s="25" t="s">
        <v>161</v>
      </c>
      <c r="C124" s="25"/>
      <c r="D124" s="25"/>
      <c r="E124" s="25"/>
      <c r="F124" s="25"/>
      <c r="G124" s="25"/>
      <c r="H124" s="25"/>
      <c r="I124" s="12" t="s">
        <v>162</v>
      </c>
      <c r="J124" s="26" t="s">
        <v>163</v>
      </c>
      <c r="K124" s="26"/>
      <c r="L124" s="26"/>
    </row>
    <row r="125" spans="1:12" x14ac:dyDescent="0.25">
      <c r="A125" s="15" t="s">
        <v>164</v>
      </c>
      <c r="B125" s="16" t="s">
        <v>56</v>
      </c>
      <c r="C125" s="16"/>
      <c r="D125" s="16"/>
      <c r="E125" s="16"/>
      <c r="F125" s="16"/>
      <c r="G125" s="16"/>
      <c r="H125" s="16"/>
      <c r="I125" s="12" t="s">
        <v>162</v>
      </c>
      <c r="J125" s="24" t="s">
        <v>165</v>
      </c>
      <c r="K125" s="24"/>
      <c r="L125" s="24"/>
    </row>
    <row r="126" spans="1:12" x14ac:dyDescent="0.25">
      <c r="A126" s="15" t="s">
        <v>166</v>
      </c>
      <c r="B126" s="16" t="s">
        <v>167</v>
      </c>
      <c r="C126" s="16"/>
      <c r="D126" s="16"/>
      <c r="E126" s="16"/>
      <c r="F126" s="16"/>
      <c r="G126" s="16"/>
      <c r="H126" s="16"/>
      <c r="I126" s="12" t="s">
        <v>168</v>
      </c>
      <c r="J126" s="27"/>
      <c r="K126" s="27"/>
      <c r="L126" s="27"/>
    </row>
    <row r="127" spans="1:12" x14ac:dyDescent="0.25">
      <c r="A127" s="15" t="s">
        <v>169</v>
      </c>
      <c r="B127" s="16" t="s">
        <v>170</v>
      </c>
      <c r="C127" s="16"/>
      <c r="D127" s="16"/>
      <c r="E127" s="16"/>
      <c r="F127" s="16"/>
      <c r="G127" s="16"/>
      <c r="H127" s="16"/>
      <c r="I127" s="12" t="s">
        <v>15</v>
      </c>
      <c r="J127" s="19">
        <f>1471276.28+907931.37+1056300.28+651848.27</f>
        <v>4087356.1999999997</v>
      </c>
      <c r="K127" s="19"/>
      <c r="L127" s="19"/>
    </row>
    <row r="128" spans="1:12" x14ac:dyDescent="0.25">
      <c r="A128" s="15" t="s">
        <v>171</v>
      </c>
      <c r="B128" s="16" t="s">
        <v>172</v>
      </c>
      <c r="C128" s="16"/>
      <c r="D128" s="16"/>
      <c r="E128" s="16"/>
      <c r="F128" s="16"/>
      <c r="G128" s="16"/>
      <c r="H128" s="16"/>
      <c r="I128" s="12" t="s">
        <v>15</v>
      </c>
      <c r="J128" s="19">
        <f>944971.38+1595233.28+990135.05+1398538.14</f>
        <v>4928877.8499999996</v>
      </c>
      <c r="K128" s="19"/>
      <c r="L128" s="19"/>
    </row>
    <row r="129" spans="1:12" x14ac:dyDescent="0.25">
      <c r="A129" s="15" t="s">
        <v>173</v>
      </c>
      <c r="B129" s="16" t="s">
        <v>174</v>
      </c>
      <c r="C129" s="16"/>
      <c r="D129" s="16"/>
      <c r="E129" s="16"/>
      <c r="F129" s="16"/>
      <c r="G129" s="16"/>
      <c r="H129" s="16"/>
      <c r="I129" s="12" t="s">
        <v>15</v>
      </c>
      <c r="J129" s="19">
        <f>2209823.7+1302373.6</f>
        <v>3512197.3000000003</v>
      </c>
      <c r="K129" s="19"/>
      <c r="L129" s="19"/>
    </row>
    <row r="130" spans="1:12" x14ac:dyDescent="0.25">
      <c r="A130" s="15" t="s">
        <v>175</v>
      </c>
      <c r="B130" s="16" t="s">
        <v>176</v>
      </c>
      <c r="C130" s="16"/>
      <c r="D130" s="16"/>
      <c r="E130" s="16"/>
      <c r="F130" s="16"/>
      <c r="G130" s="16"/>
      <c r="H130" s="16"/>
      <c r="I130" s="12" t="s">
        <v>15</v>
      </c>
      <c r="J130" s="19">
        <f>J127</f>
        <v>4087356.1999999997</v>
      </c>
      <c r="K130" s="19"/>
      <c r="L130" s="19"/>
    </row>
    <row r="131" spans="1:12" x14ac:dyDescent="0.25">
      <c r="A131" s="15" t="s">
        <v>177</v>
      </c>
      <c r="B131" s="16" t="s">
        <v>178</v>
      </c>
      <c r="C131" s="16"/>
      <c r="D131" s="16"/>
      <c r="E131" s="16"/>
      <c r="F131" s="16"/>
      <c r="G131" s="16"/>
      <c r="H131" s="16"/>
      <c r="I131" s="12" t="s">
        <v>15</v>
      </c>
      <c r="J131" s="19">
        <f>J128</f>
        <v>4928877.8499999996</v>
      </c>
      <c r="K131" s="19"/>
      <c r="L131" s="19"/>
    </row>
    <row r="132" spans="1:12" x14ac:dyDescent="0.25">
      <c r="A132" s="15" t="s">
        <v>179</v>
      </c>
      <c r="B132" s="16" t="s">
        <v>180</v>
      </c>
      <c r="C132" s="16"/>
      <c r="D132" s="16"/>
      <c r="E132" s="16"/>
      <c r="F132" s="16"/>
      <c r="G132" s="16"/>
      <c r="H132" s="16"/>
      <c r="I132" s="12" t="s">
        <v>15</v>
      </c>
      <c r="J132" s="19">
        <f>J129</f>
        <v>3512197.3000000003</v>
      </c>
      <c r="K132" s="19"/>
      <c r="L132" s="19"/>
    </row>
    <row r="133" spans="1:12" ht="22.5" customHeight="1" x14ac:dyDescent="0.25">
      <c r="A133" s="15" t="s">
        <v>181</v>
      </c>
      <c r="B133" s="23" t="s">
        <v>182</v>
      </c>
      <c r="C133" s="23"/>
      <c r="D133" s="23"/>
      <c r="E133" s="23"/>
      <c r="F133" s="23"/>
      <c r="G133" s="23"/>
      <c r="H133" s="23"/>
      <c r="I133" s="12" t="s">
        <v>15</v>
      </c>
      <c r="J133" s="24"/>
      <c r="K133" s="24"/>
      <c r="L133" s="24"/>
    </row>
    <row r="134" spans="1:12" ht="22.5" customHeight="1" x14ac:dyDescent="0.25">
      <c r="A134" s="15" t="s">
        <v>183</v>
      </c>
      <c r="B134" s="25" t="s">
        <v>161</v>
      </c>
      <c r="C134" s="25"/>
      <c r="D134" s="25"/>
      <c r="E134" s="25"/>
      <c r="F134" s="25"/>
      <c r="G134" s="25"/>
      <c r="H134" s="25"/>
      <c r="I134" s="12" t="s">
        <v>162</v>
      </c>
      <c r="J134" s="26" t="s">
        <v>184</v>
      </c>
      <c r="K134" s="26"/>
      <c r="L134" s="26"/>
    </row>
    <row r="135" spans="1:12" x14ac:dyDescent="0.25">
      <c r="A135" s="15" t="s">
        <v>185</v>
      </c>
      <c r="B135" s="16" t="s">
        <v>56</v>
      </c>
      <c r="C135" s="16"/>
      <c r="D135" s="16"/>
      <c r="E135" s="16"/>
      <c r="F135" s="16"/>
      <c r="G135" s="16"/>
      <c r="H135" s="16"/>
      <c r="I135" s="12" t="s">
        <v>162</v>
      </c>
      <c r="J135" s="24" t="s">
        <v>186</v>
      </c>
      <c r="K135" s="24"/>
      <c r="L135" s="24"/>
    </row>
    <row r="136" spans="1:12" x14ac:dyDescent="0.25">
      <c r="A136" s="15" t="s">
        <v>187</v>
      </c>
      <c r="B136" s="16" t="s">
        <v>167</v>
      </c>
      <c r="C136" s="16"/>
      <c r="D136" s="16"/>
      <c r="E136" s="16"/>
      <c r="F136" s="16"/>
      <c r="G136" s="16"/>
      <c r="H136" s="16"/>
      <c r="I136" s="12" t="s">
        <v>168</v>
      </c>
      <c r="J136" s="19"/>
      <c r="K136" s="19"/>
      <c r="L136" s="19"/>
    </row>
    <row r="137" spans="1:12" x14ac:dyDescent="0.25">
      <c r="A137" s="15" t="s">
        <v>188</v>
      </c>
      <c r="B137" s="16" t="s">
        <v>170</v>
      </c>
      <c r="C137" s="16"/>
      <c r="D137" s="16"/>
      <c r="E137" s="16"/>
      <c r="F137" s="16"/>
      <c r="G137" s="16"/>
      <c r="H137" s="16"/>
      <c r="I137" s="12" t="s">
        <v>15</v>
      </c>
      <c r="J137" s="19">
        <f>120090.14+69544.33+66691.29+83196.05+45690.92</f>
        <v>385212.73</v>
      </c>
      <c r="K137" s="19"/>
      <c r="L137" s="19"/>
    </row>
    <row r="138" spans="1:12" x14ac:dyDescent="0.25">
      <c r="A138" s="15" t="s">
        <v>189</v>
      </c>
      <c r="B138" s="16" t="s">
        <v>172</v>
      </c>
      <c r="C138" s="16"/>
      <c r="D138" s="16"/>
      <c r="E138" s="16"/>
      <c r="F138" s="16"/>
      <c r="G138" s="16"/>
      <c r="H138" s="16"/>
      <c r="I138" s="12" t="s">
        <v>15</v>
      </c>
      <c r="J138" s="19">
        <f>34915.56+72045.79+67746.35+58435.08+106657.89</f>
        <v>339800.67000000004</v>
      </c>
      <c r="K138" s="19"/>
      <c r="L138" s="19"/>
    </row>
    <row r="139" spans="1:12" x14ac:dyDescent="0.25">
      <c r="A139" s="15" t="s">
        <v>190</v>
      </c>
      <c r="B139" s="16" t="s">
        <v>174</v>
      </c>
      <c r="C139" s="16"/>
      <c r="D139" s="16"/>
      <c r="E139" s="16"/>
      <c r="F139" s="16"/>
      <c r="G139" s="16"/>
      <c r="H139" s="16"/>
      <c r="I139" s="12" t="s">
        <v>15</v>
      </c>
      <c r="J139" s="19">
        <f>44468.77+86384.25</f>
        <v>130853.01999999999</v>
      </c>
      <c r="K139" s="19"/>
      <c r="L139" s="19"/>
    </row>
    <row r="140" spans="1:12" x14ac:dyDescent="0.25">
      <c r="A140" s="15" t="s">
        <v>191</v>
      </c>
      <c r="B140" s="16" t="s">
        <v>176</v>
      </c>
      <c r="C140" s="16"/>
      <c r="D140" s="16"/>
      <c r="E140" s="16"/>
      <c r="F140" s="16"/>
      <c r="G140" s="16"/>
      <c r="H140" s="16"/>
      <c r="I140" s="12" t="s">
        <v>15</v>
      </c>
      <c r="J140" s="19">
        <f>J137</f>
        <v>385212.73</v>
      </c>
      <c r="K140" s="19"/>
      <c r="L140" s="19"/>
    </row>
    <row r="141" spans="1:12" x14ac:dyDescent="0.25">
      <c r="A141" s="15" t="s">
        <v>192</v>
      </c>
      <c r="B141" s="16" t="s">
        <v>178</v>
      </c>
      <c r="C141" s="16"/>
      <c r="D141" s="16"/>
      <c r="E141" s="16"/>
      <c r="F141" s="16"/>
      <c r="G141" s="16"/>
      <c r="H141" s="16"/>
      <c r="I141" s="12" t="s">
        <v>15</v>
      </c>
      <c r="J141" s="19">
        <f>J138</f>
        <v>339800.67000000004</v>
      </c>
      <c r="K141" s="19"/>
      <c r="L141" s="19"/>
    </row>
    <row r="142" spans="1:12" x14ac:dyDescent="0.25">
      <c r="A142" s="15" t="s">
        <v>193</v>
      </c>
      <c r="B142" s="16" t="s">
        <v>180</v>
      </c>
      <c r="C142" s="16"/>
      <c r="D142" s="16"/>
      <c r="E142" s="16"/>
      <c r="F142" s="16"/>
      <c r="G142" s="16"/>
      <c r="H142" s="16"/>
      <c r="I142" s="12" t="s">
        <v>15</v>
      </c>
      <c r="J142" s="19">
        <f>J139</f>
        <v>130853.01999999999</v>
      </c>
      <c r="K142" s="19"/>
      <c r="L142" s="19"/>
    </row>
    <row r="143" spans="1:12" ht="25.5" customHeight="1" x14ac:dyDescent="0.25">
      <c r="A143" s="15" t="s">
        <v>194</v>
      </c>
      <c r="B143" s="23" t="s">
        <v>182</v>
      </c>
      <c r="C143" s="23"/>
      <c r="D143" s="23"/>
      <c r="E143" s="23"/>
      <c r="F143" s="23"/>
      <c r="G143" s="23"/>
      <c r="H143" s="23"/>
      <c r="I143" s="12" t="s">
        <v>15</v>
      </c>
      <c r="J143" s="24"/>
      <c r="K143" s="24"/>
      <c r="L143" s="24"/>
    </row>
    <row r="144" spans="1:12" ht="24.75" customHeight="1" x14ac:dyDescent="0.25">
      <c r="A144" s="15" t="s">
        <v>195</v>
      </c>
      <c r="B144" s="25" t="s">
        <v>161</v>
      </c>
      <c r="C144" s="25"/>
      <c r="D144" s="25"/>
      <c r="E144" s="25"/>
      <c r="F144" s="25"/>
      <c r="G144" s="25"/>
      <c r="H144" s="25"/>
      <c r="I144" s="12" t="s">
        <v>162</v>
      </c>
      <c r="J144" s="26" t="s">
        <v>196</v>
      </c>
      <c r="K144" s="26"/>
      <c r="L144" s="26"/>
    </row>
    <row r="145" spans="1:12" x14ac:dyDescent="0.25">
      <c r="A145" s="15" t="s">
        <v>197</v>
      </c>
      <c r="B145" s="16" t="s">
        <v>56</v>
      </c>
      <c r="C145" s="16"/>
      <c r="D145" s="16"/>
      <c r="E145" s="16"/>
      <c r="F145" s="16"/>
      <c r="G145" s="16"/>
      <c r="H145" s="16"/>
      <c r="I145" s="12" t="s">
        <v>162</v>
      </c>
      <c r="J145" s="24" t="s">
        <v>186</v>
      </c>
      <c r="K145" s="24"/>
      <c r="L145" s="24"/>
    </row>
    <row r="146" spans="1:12" x14ac:dyDescent="0.25">
      <c r="A146" s="15" t="s">
        <v>198</v>
      </c>
      <c r="B146" s="16" t="s">
        <v>167</v>
      </c>
      <c r="C146" s="16"/>
      <c r="D146" s="16"/>
      <c r="E146" s="16"/>
      <c r="F146" s="16"/>
      <c r="G146" s="16"/>
      <c r="H146" s="16"/>
      <c r="I146" s="12" t="s">
        <v>168</v>
      </c>
      <c r="J146" s="27"/>
      <c r="K146" s="27"/>
      <c r="L146" s="27"/>
    </row>
    <row r="147" spans="1:12" x14ac:dyDescent="0.25">
      <c r="A147" s="15" t="s">
        <v>199</v>
      </c>
      <c r="B147" s="16" t="s">
        <v>170</v>
      </c>
      <c r="C147" s="16"/>
      <c r="D147" s="16"/>
      <c r="E147" s="16"/>
      <c r="F147" s="16"/>
      <c r="G147" s="16"/>
      <c r="H147" s="16"/>
      <c r="I147" s="12" t="s">
        <v>15</v>
      </c>
      <c r="J147" s="19">
        <f>72142.06+47150.08+54143</f>
        <v>173435.14</v>
      </c>
      <c r="K147" s="19"/>
      <c r="L147" s="19"/>
    </row>
    <row r="148" spans="1:12" x14ac:dyDescent="0.25">
      <c r="A148" s="15" t="s">
        <v>200</v>
      </c>
      <c r="B148" s="16" t="s">
        <v>172</v>
      </c>
      <c r="C148" s="16"/>
      <c r="D148" s="16"/>
      <c r="E148" s="16"/>
      <c r="F148" s="16"/>
      <c r="G148" s="16"/>
      <c r="H148" s="16"/>
      <c r="I148" s="12" t="s">
        <v>15</v>
      </c>
      <c r="J148" s="19">
        <f>70078.79+40622.1+39386.79</f>
        <v>150087.67999999999</v>
      </c>
      <c r="K148" s="19"/>
      <c r="L148" s="19"/>
    </row>
    <row r="149" spans="1:12" x14ac:dyDescent="0.25">
      <c r="A149" s="15" t="s">
        <v>201</v>
      </c>
      <c r="B149" s="16" t="s">
        <v>174</v>
      </c>
      <c r="C149" s="16"/>
      <c r="D149" s="16"/>
      <c r="E149" s="16"/>
      <c r="F149" s="16"/>
      <c r="G149" s="16"/>
      <c r="H149" s="16"/>
      <c r="I149" s="12" t="s">
        <v>15</v>
      </c>
      <c r="J149" s="19">
        <f>56850.51+50496.56</f>
        <v>107347.07</v>
      </c>
      <c r="K149" s="19"/>
      <c r="L149" s="19"/>
    </row>
    <row r="150" spans="1:12" x14ac:dyDescent="0.25">
      <c r="A150" s="15" t="s">
        <v>202</v>
      </c>
      <c r="B150" s="16" t="s">
        <v>176</v>
      </c>
      <c r="C150" s="16"/>
      <c r="D150" s="16"/>
      <c r="E150" s="16"/>
      <c r="F150" s="16"/>
      <c r="G150" s="16"/>
      <c r="H150" s="16"/>
      <c r="I150" s="12" t="s">
        <v>15</v>
      </c>
      <c r="J150" s="19">
        <f>J147</f>
        <v>173435.14</v>
      </c>
      <c r="K150" s="19"/>
      <c r="L150" s="19"/>
    </row>
    <row r="151" spans="1:12" x14ac:dyDescent="0.25">
      <c r="A151" s="15" t="s">
        <v>203</v>
      </c>
      <c r="B151" s="16" t="s">
        <v>178</v>
      </c>
      <c r="C151" s="16"/>
      <c r="D151" s="16"/>
      <c r="E151" s="16"/>
      <c r="F151" s="16"/>
      <c r="G151" s="16"/>
      <c r="H151" s="16"/>
      <c r="I151" s="12" t="s">
        <v>15</v>
      </c>
      <c r="J151" s="19">
        <f>J148</f>
        <v>150087.67999999999</v>
      </c>
      <c r="K151" s="19"/>
      <c r="L151" s="19"/>
    </row>
    <row r="152" spans="1:12" x14ac:dyDescent="0.25">
      <c r="A152" s="15" t="s">
        <v>204</v>
      </c>
      <c r="B152" s="16" t="s">
        <v>180</v>
      </c>
      <c r="C152" s="16"/>
      <c r="D152" s="16"/>
      <c r="E152" s="16"/>
      <c r="F152" s="16"/>
      <c r="G152" s="16"/>
      <c r="H152" s="16"/>
      <c r="I152" s="12" t="s">
        <v>15</v>
      </c>
      <c r="J152" s="19">
        <f>J148</f>
        <v>150087.67999999999</v>
      </c>
      <c r="K152" s="19"/>
      <c r="L152" s="19"/>
    </row>
    <row r="153" spans="1:12" ht="24" customHeight="1" x14ac:dyDescent="0.25">
      <c r="A153" s="15" t="s">
        <v>205</v>
      </c>
      <c r="B153" s="23" t="s">
        <v>182</v>
      </c>
      <c r="C153" s="23"/>
      <c r="D153" s="23"/>
      <c r="E153" s="23"/>
      <c r="F153" s="23"/>
      <c r="G153" s="23"/>
      <c r="H153" s="23"/>
      <c r="I153" s="12" t="s">
        <v>15</v>
      </c>
      <c r="J153" s="24"/>
      <c r="K153" s="24"/>
      <c r="L153" s="24"/>
    </row>
    <row r="154" spans="1:12" ht="24" customHeight="1" x14ac:dyDescent="0.25">
      <c r="A154" s="15" t="s">
        <v>206</v>
      </c>
      <c r="B154" s="25" t="s">
        <v>161</v>
      </c>
      <c r="C154" s="25"/>
      <c r="D154" s="25"/>
      <c r="E154" s="25"/>
      <c r="F154" s="25"/>
      <c r="G154" s="25"/>
      <c r="H154" s="25"/>
      <c r="I154" s="12" t="s">
        <v>162</v>
      </c>
      <c r="J154" s="26" t="s">
        <v>207</v>
      </c>
      <c r="K154" s="26"/>
      <c r="L154" s="26"/>
    </row>
    <row r="155" spans="1:12" x14ac:dyDescent="0.25">
      <c r="A155" s="15" t="s">
        <v>208</v>
      </c>
      <c r="B155" s="16" t="s">
        <v>56</v>
      </c>
      <c r="C155" s="16"/>
      <c r="D155" s="16"/>
      <c r="E155" s="16"/>
      <c r="F155" s="16"/>
      <c r="G155" s="16"/>
      <c r="H155" s="16"/>
      <c r="I155" s="12" t="s">
        <v>162</v>
      </c>
      <c r="J155" s="24" t="s">
        <v>209</v>
      </c>
      <c r="K155" s="24"/>
      <c r="L155" s="24"/>
    </row>
    <row r="156" spans="1:12" x14ac:dyDescent="0.25">
      <c r="A156" s="15" t="s">
        <v>210</v>
      </c>
      <c r="B156" s="16" t="s">
        <v>167</v>
      </c>
      <c r="C156" s="16"/>
      <c r="D156" s="16"/>
      <c r="E156" s="16"/>
      <c r="F156" s="16"/>
      <c r="G156" s="16"/>
      <c r="H156" s="16"/>
      <c r="I156" s="12" t="s">
        <v>168</v>
      </c>
      <c r="J156" s="27"/>
      <c r="K156" s="27"/>
      <c r="L156" s="27"/>
    </row>
    <row r="157" spans="1:12" x14ac:dyDescent="0.25">
      <c r="A157" s="15" t="s">
        <v>211</v>
      </c>
      <c r="B157" s="16" t="s">
        <v>170</v>
      </c>
      <c r="C157" s="16"/>
      <c r="D157" s="16"/>
      <c r="E157" s="16"/>
      <c r="F157" s="16"/>
      <c r="G157" s="16"/>
      <c r="H157" s="16"/>
      <c r="I157" s="12" t="s">
        <v>15</v>
      </c>
      <c r="J157" s="19">
        <f>510193.13+221350.94+345903.81+166124.93</f>
        <v>1243572.81</v>
      </c>
      <c r="K157" s="19"/>
      <c r="L157" s="19"/>
    </row>
    <row r="158" spans="1:12" x14ac:dyDescent="0.25">
      <c r="A158" s="15" t="s">
        <v>212</v>
      </c>
      <c r="B158" s="16" t="s">
        <v>172</v>
      </c>
      <c r="C158" s="16"/>
      <c r="D158" s="16"/>
      <c r="E158" s="16"/>
      <c r="F158" s="16"/>
      <c r="G158" s="16"/>
      <c r="H158" s="16"/>
      <c r="I158" s="12" t="s">
        <v>15</v>
      </c>
      <c r="J158" s="19">
        <f>440862.2+224128.57+299132.47+121146.75</f>
        <v>1085269.99</v>
      </c>
      <c r="K158" s="19"/>
      <c r="L158" s="19"/>
    </row>
    <row r="159" spans="1:12" x14ac:dyDescent="0.25">
      <c r="A159" s="15" t="s">
        <v>213</v>
      </c>
      <c r="B159" s="16" t="s">
        <v>174</v>
      </c>
      <c r="C159" s="16"/>
      <c r="D159" s="16"/>
      <c r="E159" s="16"/>
      <c r="F159" s="16"/>
      <c r="G159" s="16"/>
      <c r="H159" s="16"/>
      <c r="I159" s="12" t="s">
        <v>15</v>
      </c>
      <c r="J159" s="19">
        <f>177549.82+376285.93</f>
        <v>553835.75</v>
      </c>
      <c r="K159" s="19"/>
      <c r="L159" s="19"/>
    </row>
    <row r="160" spans="1:12" x14ac:dyDescent="0.25">
      <c r="A160" s="15" t="s">
        <v>214</v>
      </c>
      <c r="B160" s="16" t="s">
        <v>176</v>
      </c>
      <c r="C160" s="16"/>
      <c r="D160" s="16"/>
      <c r="E160" s="16"/>
      <c r="F160" s="16"/>
      <c r="G160" s="16"/>
      <c r="H160" s="16"/>
      <c r="I160" s="12" t="s">
        <v>15</v>
      </c>
      <c r="J160" s="19">
        <f>J157</f>
        <v>1243572.81</v>
      </c>
      <c r="K160" s="19"/>
      <c r="L160" s="19"/>
    </row>
    <row r="161" spans="1:12" x14ac:dyDescent="0.25">
      <c r="A161" s="15" t="s">
        <v>215</v>
      </c>
      <c r="B161" s="16" t="s">
        <v>178</v>
      </c>
      <c r="C161" s="16"/>
      <c r="D161" s="16"/>
      <c r="E161" s="16"/>
      <c r="F161" s="16"/>
      <c r="G161" s="16"/>
      <c r="H161" s="16"/>
      <c r="I161" s="12" t="s">
        <v>15</v>
      </c>
      <c r="J161" s="19">
        <f>J158</f>
        <v>1085269.99</v>
      </c>
      <c r="K161" s="19"/>
      <c r="L161" s="19"/>
    </row>
    <row r="162" spans="1:12" x14ac:dyDescent="0.25">
      <c r="A162" s="15" t="s">
        <v>216</v>
      </c>
      <c r="B162" s="16" t="s">
        <v>180</v>
      </c>
      <c r="C162" s="16"/>
      <c r="D162" s="16"/>
      <c r="E162" s="16"/>
      <c r="F162" s="16"/>
      <c r="G162" s="16"/>
      <c r="H162" s="16"/>
      <c r="I162" s="12" t="s">
        <v>15</v>
      </c>
      <c r="J162" s="19">
        <f>J159</f>
        <v>553835.75</v>
      </c>
      <c r="K162" s="19"/>
      <c r="L162" s="19"/>
    </row>
    <row r="163" spans="1:12" ht="24.75" customHeight="1" x14ac:dyDescent="0.25">
      <c r="A163" s="15" t="s">
        <v>217</v>
      </c>
      <c r="B163" s="23" t="s">
        <v>182</v>
      </c>
      <c r="C163" s="23"/>
      <c r="D163" s="23"/>
      <c r="E163" s="23"/>
      <c r="F163" s="23"/>
      <c r="G163" s="23"/>
      <c r="H163" s="23"/>
      <c r="I163" s="12" t="s">
        <v>15</v>
      </c>
      <c r="J163" s="24"/>
      <c r="K163" s="24"/>
      <c r="L163" s="24"/>
    </row>
    <row r="164" spans="1:12" ht="17.25" customHeight="1" x14ac:dyDescent="0.25">
      <c r="A164" s="15" t="s">
        <v>218</v>
      </c>
      <c r="B164" s="25" t="s">
        <v>161</v>
      </c>
      <c r="C164" s="25"/>
      <c r="D164" s="25"/>
      <c r="E164" s="25"/>
      <c r="F164" s="25"/>
      <c r="G164" s="25"/>
      <c r="H164" s="25"/>
      <c r="I164" s="12" t="s">
        <v>162</v>
      </c>
      <c r="J164" s="26" t="s">
        <v>219</v>
      </c>
      <c r="K164" s="26"/>
      <c r="L164" s="26"/>
    </row>
    <row r="165" spans="1:12" x14ac:dyDescent="0.25">
      <c r="A165" s="15" t="s">
        <v>220</v>
      </c>
      <c r="B165" s="16" t="s">
        <v>56</v>
      </c>
      <c r="C165" s="16"/>
      <c r="D165" s="16"/>
      <c r="E165" s="16"/>
      <c r="F165" s="16"/>
      <c r="G165" s="16"/>
      <c r="H165" s="16"/>
      <c r="I165" s="12" t="s">
        <v>162</v>
      </c>
      <c r="J165" s="24" t="s">
        <v>186</v>
      </c>
      <c r="K165" s="24"/>
      <c r="L165" s="24"/>
    </row>
    <row r="166" spans="1:12" x14ac:dyDescent="0.25">
      <c r="A166" s="15" t="s">
        <v>221</v>
      </c>
      <c r="B166" s="16" t="s">
        <v>167</v>
      </c>
      <c r="C166" s="16"/>
      <c r="D166" s="16"/>
      <c r="E166" s="16"/>
      <c r="F166" s="16"/>
      <c r="G166" s="16"/>
      <c r="H166" s="16"/>
      <c r="I166" s="12" t="s">
        <v>168</v>
      </c>
      <c r="J166" s="19"/>
      <c r="K166" s="19"/>
      <c r="L166" s="19"/>
    </row>
    <row r="167" spans="1:12" x14ac:dyDescent="0.25">
      <c r="A167" s="15" t="s">
        <v>222</v>
      </c>
      <c r="B167" s="16" t="s">
        <v>170</v>
      </c>
      <c r="C167" s="16"/>
      <c r="D167" s="16"/>
      <c r="E167" s="16"/>
      <c r="F167" s="16"/>
      <c r="G167" s="16"/>
      <c r="H167" s="16"/>
      <c r="I167" s="12" t="s">
        <v>15</v>
      </c>
      <c r="J167" s="19">
        <f>197708.89+99846.65+135896.21+70388.55</f>
        <v>503840.3</v>
      </c>
      <c r="K167" s="19"/>
      <c r="L167" s="19"/>
    </row>
    <row r="168" spans="1:12" x14ac:dyDescent="0.25">
      <c r="A168" s="15" t="s">
        <v>223</v>
      </c>
      <c r="B168" s="16" t="s">
        <v>172</v>
      </c>
      <c r="C168" s="16"/>
      <c r="D168" s="16"/>
      <c r="E168" s="16"/>
      <c r="F168" s="16"/>
      <c r="G168" s="16"/>
      <c r="H168" s="16"/>
      <c r="I168" s="12" t="s">
        <v>15</v>
      </c>
      <c r="J168" s="19">
        <f>172159.69+100314.79+117265.39+53419.94</f>
        <v>443159.81</v>
      </c>
      <c r="K168" s="19"/>
      <c r="L168" s="19"/>
    </row>
    <row r="169" spans="1:12" x14ac:dyDescent="0.25">
      <c r="A169" s="15" t="s">
        <v>224</v>
      </c>
      <c r="B169" s="16" t="s">
        <v>174</v>
      </c>
      <c r="C169" s="16"/>
      <c r="D169" s="16"/>
      <c r="E169" s="16"/>
      <c r="F169" s="16"/>
      <c r="G169" s="16"/>
      <c r="H169" s="16"/>
      <c r="I169" s="12" t="s">
        <v>15</v>
      </c>
      <c r="J169" s="19">
        <f>69378.87+142036.06</f>
        <v>211414.93</v>
      </c>
      <c r="K169" s="19"/>
      <c r="L169" s="19"/>
    </row>
    <row r="170" spans="1:12" x14ac:dyDescent="0.25">
      <c r="A170" s="15" t="s">
        <v>225</v>
      </c>
      <c r="B170" s="16" t="s">
        <v>176</v>
      </c>
      <c r="C170" s="16"/>
      <c r="D170" s="16"/>
      <c r="E170" s="16"/>
      <c r="F170" s="16"/>
      <c r="G170" s="16"/>
      <c r="H170" s="16"/>
      <c r="I170" s="12" t="s">
        <v>15</v>
      </c>
      <c r="J170" s="19">
        <f>J167</f>
        <v>503840.3</v>
      </c>
      <c r="K170" s="19"/>
      <c r="L170" s="19"/>
    </row>
    <row r="171" spans="1:12" x14ac:dyDescent="0.25">
      <c r="A171" s="15" t="s">
        <v>226</v>
      </c>
      <c r="B171" s="16" t="s">
        <v>178</v>
      </c>
      <c r="C171" s="16"/>
      <c r="D171" s="16"/>
      <c r="E171" s="16"/>
      <c r="F171" s="16"/>
      <c r="G171" s="16"/>
      <c r="H171" s="16"/>
      <c r="I171" s="12" t="s">
        <v>15</v>
      </c>
      <c r="J171" s="19">
        <f>J168</f>
        <v>443159.81</v>
      </c>
      <c r="K171" s="19"/>
      <c r="L171" s="19"/>
    </row>
    <row r="172" spans="1:12" x14ac:dyDescent="0.25">
      <c r="A172" s="15" t="s">
        <v>227</v>
      </c>
      <c r="B172" s="16" t="s">
        <v>180</v>
      </c>
      <c r="C172" s="16"/>
      <c r="D172" s="16"/>
      <c r="E172" s="16"/>
      <c r="F172" s="16"/>
      <c r="G172" s="16"/>
      <c r="H172" s="16"/>
      <c r="I172" s="12" t="s">
        <v>15</v>
      </c>
      <c r="J172" s="19">
        <f>J169</f>
        <v>211414.93</v>
      </c>
      <c r="K172" s="19"/>
      <c r="L172" s="19"/>
    </row>
    <row r="173" spans="1:12" ht="24" customHeight="1" x14ac:dyDescent="0.25">
      <c r="A173" s="15" t="s">
        <v>228</v>
      </c>
      <c r="B173" s="23" t="s">
        <v>182</v>
      </c>
      <c r="C173" s="23"/>
      <c r="D173" s="23"/>
      <c r="E173" s="23"/>
      <c r="F173" s="23"/>
      <c r="G173" s="23"/>
      <c r="H173" s="23"/>
      <c r="I173" s="12" t="s">
        <v>15</v>
      </c>
      <c r="J173" s="24"/>
      <c r="K173" s="24"/>
      <c r="L173" s="24"/>
    </row>
    <row r="174" spans="1:12" ht="24.75" customHeight="1" x14ac:dyDescent="0.25">
      <c r="A174" s="15" t="s">
        <v>229</v>
      </c>
      <c r="B174" s="25" t="s">
        <v>161</v>
      </c>
      <c r="C174" s="25"/>
      <c r="D174" s="25"/>
      <c r="E174" s="25"/>
      <c r="F174" s="25"/>
      <c r="G174" s="25"/>
      <c r="H174" s="25"/>
      <c r="I174" s="12" t="s">
        <v>162</v>
      </c>
      <c r="J174" s="26" t="s">
        <v>230</v>
      </c>
      <c r="K174" s="26"/>
      <c r="L174" s="26"/>
    </row>
    <row r="175" spans="1:12" x14ac:dyDescent="0.25">
      <c r="A175" s="15" t="s">
        <v>231</v>
      </c>
      <c r="B175" s="16" t="s">
        <v>56</v>
      </c>
      <c r="C175" s="16"/>
      <c r="D175" s="16"/>
      <c r="E175" s="16"/>
      <c r="F175" s="16"/>
      <c r="G175" s="16"/>
      <c r="H175" s="16"/>
      <c r="I175" s="12" t="s">
        <v>162</v>
      </c>
      <c r="J175" s="24" t="s">
        <v>232</v>
      </c>
      <c r="K175" s="24"/>
      <c r="L175" s="24"/>
    </row>
    <row r="176" spans="1:12" x14ac:dyDescent="0.25">
      <c r="A176" s="15" t="s">
        <v>233</v>
      </c>
      <c r="B176" s="16" t="s">
        <v>167</v>
      </c>
      <c r="C176" s="16"/>
      <c r="D176" s="16"/>
      <c r="E176" s="16"/>
      <c r="F176" s="16"/>
      <c r="G176" s="16"/>
      <c r="H176" s="16"/>
      <c r="I176" s="12" t="s">
        <v>168</v>
      </c>
      <c r="J176" s="19"/>
      <c r="K176" s="19"/>
      <c r="L176" s="19"/>
    </row>
    <row r="177" spans="1:12" x14ac:dyDescent="0.25">
      <c r="A177" s="15" t="s">
        <v>234</v>
      </c>
      <c r="B177" s="16" t="s">
        <v>170</v>
      </c>
      <c r="C177" s="16"/>
      <c r="D177" s="16"/>
      <c r="E177" s="16"/>
      <c r="F177" s="16"/>
      <c r="G177" s="16"/>
      <c r="H177" s="16"/>
      <c r="I177" s="12" t="s">
        <v>15</v>
      </c>
      <c r="J177" s="19">
        <f>195308.51+348079.35+238619.51+426670.35</f>
        <v>1208677.72</v>
      </c>
      <c r="K177" s="19"/>
      <c r="L177" s="19"/>
    </row>
    <row r="178" spans="1:12" x14ac:dyDescent="0.25">
      <c r="A178" s="15" t="s">
        <v>235</v>
      </c>
      <c r="B178" s="16" t="s">
        <v>172</v>
      </c>
      <c r="C178" s="16"/>
      <c r="D178" s="16"/>
      <c r="E178" s="16"/>
      <c r="F178" s="16"/>
      <c r="G178" s="16"/>
      <c r="H178" s="16"/>
      <c r="I178" s="12" t="s">
        <v>15</v>
      </c>
      <c r="J178" s="19">
        <f>208949.89+252218.06+245169.6+391534.1</f>
        <v>1097871.6499999999</v>
      </c>
      <c r="K178" s="19"/>
      <c r="L178" s="19"/>
    </row>
    <row r="179" spans="1:12" x14ac:dyDescent="0.25">
      <c r="A179" s="15" t="s">
        <v>236</v>
      </c>
      <c r="B179" s="16" t="s">
        <v>174</v>
      </c>
      <c r="C179" s="16"/>
      <c r="D179" s="16"/>
      <c r="E179" s="16"/>
      <c r="F179" s="16"/>
      <c r="G179" s="16"/>
      <c r="H179" s="16"/>
      <c r="I179" s="12" t="s">
        <v>15</v>
      </c>
      <c r="J179" s="19">
        <f>208949.89+357651.12</f>
        <v>566601.01</v>
      </c>
      <c r="K179" s="19"/>
      <c r="L179" s="19"/>
    </row>
    <row r="180" spans="1:12" x14ac:dyDescent="0.25">
      <c r="A180" s="15" t="s">
        <v>237</v>
      </c>
      <c r="B180" s="16" t="s">
        <v>176</v>
      </c>
      <c r="C180" s="16"/>
      <c r="D180" s="16"/>
      <c r="E180" s="16"/>
      <c r="F180" s="16"/>
      <c r="G180" s="16"/>
      <c r="H180" s="16"/>
      <c r="I180" s="12" t="s">
        <v>15</v>
      </c>
      <c r="J180" s="19">
        <f>J177</f>
        <v>1208677.72</v>
      </c>
      <c r="K180" s="19"/>
      <c r="L180" s="19"/>
    </row>
    <row r="181" spans="1:12" x14ac:dyDescent="0.25">
      <c r="A181" s="15" t="s">
        <v>238</v>
      </c>
      <c r="B181" s="16" t="s">
        <v>178</v>
      </c>
      <c r="C181" s="16"/>
      <c r="D181" s="16"/>
      <c r="E181" s="16"/>
      <c r="F181" s="16"/>
      <c r="G181" s="16"/>
      <c r="H181" s="16"/>
      <c r="I181" s="12" t="s">
        <v>15</v>
      </c>
      <c r="J181" s="19">
        <f>J178</f>
        <v>1097871.6499999999</v>
      </c>
      <c r="K181" s="19"/>
      <c r="L181" s="19"/>
    </row>
    <row r="182" spans="1:12" x14ac:dyDescent="0.25">
      <c r="A182" s="15" t="s">
        <v>239</v>
      </c>
      <c r="B182" s="16" t="s">
        <v>180</v>
      </c>
      <c r="C182" s="16"/>
      <c r="D182" s="16"/>
      <c r="E182" s="16"/>
      <c r="F182" s="16"/>
      <c r="G182" s="16"/>
      <c r="H182" s="16"/>
      <c r="I182" s="12" t="s">
        <v>15</v>
      </c>
      <c r="J182" s="19">
        <f>J179</f>
        <v>566601.01</v>
      </c>
      <c r="K182" s="19"/>
      <c r="L182" s="19"/>
    </row>
    <row r="183" spans="1:12" ht="24" customHeight="1" x14ac:dyDescent="0.25">
      <c r="A183" s="15" t="s">
        <v>240</v>
      </c>
      <c r="B183" s="23" t="s">
        <v>182</v>
      </c>
      <c r="C183" s="23"/>
      <c r="D183" s="23"/>
      <c r="E183" s="23"/>
      <c r="F183" s="23"/>
      <c r="G183" s="23"/>
      <c r="H183" s="23"/>
      <c r="I183" s="12" t="s">
        <v>15</v>
      </c>
      <c r="J183" s="24"/>
      <c r="K183" s="24"/>
      <c r="L183" s="24"/>
    </row>
    <row r="184" spans="1:1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20" t="s">
        <v>241</v>
      </c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</row>
    <row r="186" spans="1:12" x14ac:dyDescent="0.25">
      <c r="A186" s="15">
        <v>47</v>
      </c>
      <c r="B186" s="16" t="s">
        <v>153</v>
      </c>
      <c r="C186" s="16"/>
      <c r="D186" s="16"/>
      <c r="E186" s="16"/>
      <c r="F186" s="16"/>
      <c r="G186" s="16"/>
      <c r="H186" s="16"/>
      <c r="I186" s="12" t="s">
        <v>154</v>
      </c>
      <c r="J186" s="22">
        <v>0</v>
      </c>
      <c r="K186" s="22"/>
      <c r="L186" s="22"/>
    </row>
    <row r="187" spans="1:12" x14ac:dyDescent="0.25">
      <c r="A187" s="15">
        <v>48</v>
      </c>
      <c r="B187" s="16" t="s">
        <v>155</v>
      </c>
      <c r="C187" s="16"/>
      <c r="D187" s="16"/>
      <c r="E187" s="16"/>
      <c r="F187" s="16"/>
      <c r="G187" s="16"/>
      <c r="H187" s="16"/>
      <c r="I187" s="12" t="s">
        <v>154</v>
      </c>
      <c r="J187" s="22">
        <v>0</v>
      </c>
      <c r="K187" s="22"/>
      <c r="L187" s="22"/>
    </row>
    <row r="188" spans="1:12" x14ac:dyDescent="0.25">
      <c r="A188" s="15">
        <v>49</v>
      </c>
      <c r="B188" s="16" t="s">
        <v>156</v>
      </c>
      <c r="C188" s="16"/>
      <c r="D188" s="16"/>
      <c r="E188" s="16"/>
      <c r="F188" s="16"/>
      <c r="G188" s="16"/>
      <c r="H188" s="16"/>
      <c r="I188" s="12" t="s">
        <v>154</v>
      </c>
      <c r="J188" s="22">
        <v>0</v>
      </c>
      <c r="K188" s="22"/>
      <c r="L188" s="22"/>
    </row>
    <row r="189" spans="1:12" x14ac:dyDescent="0.25">
      <c r="A189" s="15">
        <v>50</v>
      </c>
      <c r="B189" s="16" t="s">
        <v>157</v>
      </c>
      <c r="C189" s="16"/>
      <c r="D189" s="16"/>
      <c r="E189" s="16"/>
      <c r="F189" s="16"/>
      <c r="G189" s="16"/>
      <c r="H189" s="16"/>
      <c r="I189" s="12" t="s">
        <v>15</v>
      </c>
      <c r="J189" s="19">
        <v>0</v>
      </c>
      <c r="K189" s="19"/>
      <c r="L189" s="19"/>
    </row>
    <row r="190" spans="1:12" x14ac:dyDescent="0.25">
      <c r="A190" s="20" t="s">
        <v>242</v>
      </c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</row>
    <row r="191" spans="1:12" x14ac:dyDescent="0.25">
      <c r="A191" s="15">
        <v>51</v>
      </c>
      <c r="B191" s="16" t="s">
        <v>243</v>
      </c>
      <c r="C191" s="16"/>
      <c r="D191" s="16"/>
      <c r="E191" s="16"/>
      <c r="F191" s="16"/>
      <c r="G191" s="16"/>
      <c r="H191" s="16"/>
      <c r="I191" s="12" t="s">
        <v>154</v>
      </c>
      <c r="J191" s="21"/>
      <c r="K191" s="21"/>
      <c r="L191" s="21"/>
    </row>
    <row r="192" spans="1:12" x14ac:dyDescent="0.25">
      <c r="A192" s="15">
        <v>52</v>
      </c>
      <c r="B192" s="16" t="s">
        <v>244</v>
      </c>
      <c r="C192" s="16"/>
      <c r="D192" s="16"/>
      <c r="E192" s="16"/>
      <c r="F192" s="16"/>
      <c r="G192" s="16"/>
      <c r="H192" s="16"/>
      <c r="I192" s="12" t="s">
        <v>154</v>
      </c>
      <c r="J192" s="21"/>
      <c r="K192" s="21"/>
      <c r="L192" s="21"/>
    </row>
    <row r="193" spans="1:12" x14ac:dyDescent="0.25">
      <c r="A193" s="15">
        <v>53</v>
      </c>
      <c r="B193" s="16" t="s">
        <v>245</v>
      </c>
      <c r="C193" s="16"/>
      <c r="D193" s="16"/>
      <c r="E193" s="16"/>
      <c r="F193" s="16"/>
      <c r="G193" s="16"/>
      <c r="H193" s="16"/>
      <c r="I193" s="12" t="s">
        <v>15</v>
      </c>
      <c r="J193" s="17"/>
      <c r="K193" s="17"/>
      <c r="L193" s="17"/>
    </row>
    <row r="195" spans="1:12" x14ac:dyDescent="0.25">
      <c r="A195" s="18"/>
      <c r="B195" s="18"/>
      <c r="C195" s="18"/>
      <c r="D195" s="18"/>
      <c r="G195" s="18"/>
      <c r="H195" s="18"/>
      <c r="I195" s="18"/>
    </row>
  </sheetData>
  <mergeCells count="375">
    <mergeCell ref="B5:H5"/>
    <mergeCell ref="J5:L5"/>
    <mergeCell ref="B6:H6"/>
    <mergeCell ref="J6:L6"/>
    <mergeCell ref="B7:H7"/>
    <mergeCell ref="J7:L7"/>
    <mergeCell ref="A1:D1"/>
    <mergeCell ref="A2:L2"/>
    <mergeCell ref="E3:G3"/>
    <mergeCell ref="J3:L3"/>
    <mergeCell ref="B4:H4"/>
    <mergeCell ref="J4:K4"/>
    <mergeCell ref="B12:H12"/>
    <mergeCell ref="J12:L12"/>
    <mergeCell ref="B13:H13"/>
    <mergeCell ref="J13:L13"/>
    <mergeCell ref="B14:H14"/>
    <mergeCell ref="J14:L14"/>
    <mergeCell ref="B8:H8"/>
    <mergeCell ref="J8:L8"/>
    <mergeCell ref="A9:L9"/>
    <mergeCell ref="B10:H10"/>
    <mergeCell ref="J10:L10"/>
    <mergeCell ref="B11:H11"/>
    <mergeCell ref="J11:L11"/>
    <mergeCell ref="B18:H18"/>
    <mergeCell ref="J18:L18"/>
    <mergeCell ref="B19:H19"/>
    <mergeCell ref="J19:L19"/>
    <mergeCell ref="B20:H20"/>
    <mergeCell ref="J20:L20"/>
    <mergeCell ref="B15:H15"/>
    <mergeCell ref="J15:L15"/>
    <mergeCell ref="B16:H16"/>
    <mergeCell ref="J16:L16"/>
    <mergeCell ref="B17:H17"/>
    <mergeCell ref="J17:L17"/>
    <mergeCell ref="B24:H24"/>
    <mergeCell ref="J24:L24"/>
    <mergeCell ref="B25:H25"/>
    <mergeCell ref="J25:L25"/>
    <mergeCell ref="B26:H26"/>
    <mergeCell ref="J26:L26"/>
    <mergeCell ref="B21:H21"/>
    <mergeCell ref="J21:L21"/>
    <mergeCell ref="B22:H22"/>
    <mergeCell ref="J22:L22"/>
    <mergeCell ref="B23:H23"/>
    <mergeCell ref="J23:L23"/>
    <mergeCell ref="B31:H31"/>
    <mergeCell ref="J31:L31"/>
    <mergeCell ref="B32:H32"/>
    <mergeCell ref="J32:L32"/>
    <mergeCell ref="B33:H33"/>
    <mergeCell ref="J33:L33"/>
    <mergeCell ref="A27:L27"/>
    <mergeCell ref="B28:H28"/>
    <mergeCell ref="J28:L28"/>
    <mergeCell ref="B29:H29"/>
    <mergeCell ref="J29:L29"/>
    <mergeCell ref="B30:H30"/>
    <mergeCell ref="J30:L30"/>
    <mergeCell ref="B37:H37"/>
    <mergeCell ref="J37:L37"/>
    <mergeCell ref="B38:H38"/>
    <mergeCell ref="J38:L38"/>
    <mergeCell ref="B39:H39"/>
    <mergeCell ref="J39:L39"/>
    <mergeCell ref="B34:H34"/>
    <mergeCell ref="J34:L34"/>
    <mergeCell ref="B35:H35"/>
    <mergeCell ref="J35:L35"/>
    <mergeCell ref="B36:H36"/>
    <mergeCell ref="J36:L36"/>
    <mergeCell ref="B43:H43"/>
    <mergeCell ref="J43:L43"/>
    <mergeCell ref="B44:H44"/>
    <mergeCell ref="J44:L44"/>
    <mergeCell ref="B45:H45"/>
    <mergeCell ref="J45:L45"/>
    <mergeCell ref="B40:H40"/>
    <mergeCell ref="J40:L40"/>
    <mergeCell ref="B41:H41"/>
    <mergeCell ref="J41:L41"/>
    <mergeCell ref="B42:H42"/>
    <mergeCell ref="J42:L42"/>
    <mergeCell ref="B49:H49"/>
    <mergeCell ref="J49:L49"/>
    <mergeCell ref="B50:H50"/>
    <mergeCell ref="J50:L50"/>
    <mergeCell ref="B51:H51"/>
    <mergeCell ref="J51:L51"/>
    <mergeCell ref="B46:H46"/>
    <mergeCell ref="J46:L46"/>
    <mergeCell ref="B47:H47"/>
    <mergeCell ref="J47:L47"/>
    <mergeCell ref="B48:H48"/>
    <mergeCell ref="J48:L48"/>
    <mergeCell ref="B55:H55"/>
    <mergeCell ref="J55:L55"/>
    <mergeCell ref="B56:H56"/>
    <mergeCell ref="J56:L56"/>
    <mergeCell ref="B57:H57"/>
    <mergeCell ref="J57:L57"/>
    <mergeCell ref="B52:H52"/>
    <mergeCell ref="J52:L52"/>
    <mergeCell ref="B53:H53"/>
    <mergeCell ref="J53:L53"/>
    <mergeCell ref="B54:H54"/>
    <mergeCell ref="J54:L54"/>
    <mergeCell ref="B61:H61"/>
    <mergeCell ref="J61:L61"/>
    <mergeCell ref="B62:H62"/>
    <mergeCell ref="J62:L62"/>
    <mergeCell ref="B63:H63"/>
    <mergeCell ref="J63:L63"/>
    <mergeCell ref="B58:H58"/>
    <mergeCell ref="J58:L58"/>
    <mergeCell ref="B59:H59"/>
    <mergeCell ref="J59:L59"/>
    <mergeCell ref="B60:H60"/>
    <mergeCell ref="J60:L60"/>
    <mergeCell ref="B67:H67"/>
    <mergeCell ref="J67:L67"/>
    <mergeCell ref="B68:H68"/>
    <mergeCell ref="J68:L68"/>
    <mergeCell ref="B69:H69"/>
    <mergeCell ref="J69:L69"/>
    <mergeCell ref="B64:H64"/>
    <mergeCell ref="J64:L64"/>
    <mergeCell ref="B65:H65"/>
    <mergeCell ref="J65:L65"/>
    <mergeCell ref="B66:H66"/>
    <mergeCell ref="J66:L66"/>
    <mergeCell ref="B73:H73"/>
    <mergeCell ref="J73:L73"/>
    <mergeCell ref="B74:H74"/>
    <mergeCell ref="J74:L74"/>
    <mergeCell ref="B75:H75"/>
    <mergeCell ref="J75:L75"/>
    <mergeCell ref="B70:H70"/>
    <mergeCell ref="J70:L70"/>
    <mergeCell ref="B71:H71"/>
    <mergeCell ref="J71:L71"/>
    <mergeCell ref="B72:H72"/>
    <mergeCell ref="J72:L72"/>
    <mergeCell ref="B79:H79"/>
    <mergeCell ref="J79:L79"/>
    <mergeCell ref="B80:H80"/>
    <mergeCell ref="J80:L80"/>
    <mergeCell ref="B81:H81"/>
    <mergeCell ref="J81:L81"/>
    <mergeCell ref="B76:H76"/>
    <mergeCell ref="J76:L76"/>
    <mergeCell ref="B77:H77"/>
    <mergeCell ref="J77:L77"/>
    <mergeCell ref="B78:H78"/>
    <mergeCell ref="J78:L78"/>
    <mergeCell ref="B85:H85"/>
    <mergeCell ref="J85:L85"/>
    <mergeCell ref="B86:H86"/>
    <mergeCell ref="J86:L86"/>
    <mergeCell ref="B87:H87"/>
    <mergeCell ref="J87:L87"/>
    <mergeCell ref="B82:H82"/>
    <mergeCell ref="J82:L82"/>
    <mergeCell ref="B83:H83"/>
    <mergeCell ref="J83:L83"/>
    <mergeCell ref="B84:H84"/>
    <mergeCell ref="J84:L84"/>
    <mergeCell ref="B91:H91"/>
    <mergeCell ref="J91:L91"/>
    <mergeCell ref="B92:H92"/>
    <mergeCell ref="J92:L92"/>
    <mergeCell ref="B93:H93"/>
    <mergeCell ref="J93:L93"/>
    <mergeCell ref="B88:H88"/>
    <mergeCell ref="J88:L88"/>
    <mergeCell ref="B89:H89"/>
    <mergeCell ref="J89:L89"/>
    <mergeCell ref="B90:H90"/>
    <mergeCell ref="J90:L90"/>
    <mergeCell ref="B97:H97"/>
    <mergeCell ref="J97:L97"/>
    <mergeCell ref="B98:H98"/>
    <mergeCell ref="J98:L98"/>
    <mergeCell ref="B99:H99"/>
    <mergeCell ref="J99:L99"/>
    <mergeCell ref="B94:H94"/>
    <mergeCell ref="J94:L94"/>
    <mergeCell ref="B95:H95"/>
    <mergeCell ref="J95:L95"/>
    <mergeCell ref="B96:H96"/>
    <mergeCell ref="J96:L96"/>
    <mergeCell ref="B103:H103"/>
    <mergeCell ref="J103:L103"/>
    <mergeCell ref="B104:H104"/>
    <mergeCell ref="J104:L104"/>
    <mergeCell ref="B105:H105"/>
    <mergeCell ref="J105:L105"/>
    <mergeCell ref="B100:H100"/>
    <mergeCell ref="J100:L100"/>
    <mergeCell ref="B101:H101"/>
    <mergeCell ref="J101:L101"/>
    <mergeCell ref="B102:H102"/>
    <mergeCell ref="J102:L102"/>
    <mergeCell ref="B109:H109"/>
    <mergeCell ref="J109:L109"/>
    <mergeCell ref="A111:L111"/>
    <mergeCell ref="B112:H112"/>
    <mergeCell ref="J112:L112"/>
    <mergeCell ref="B113:H113"/>
    <mergeCell ref="J113:L113"/>
    <mergeCell ref="B106:H106"/>
    <mergeCell ref="J106:L106"/>
    <mergeCell ref="B107:H107"/>
    <mergeCell ref="J107:L107"/>
    <mergeCell ref="B108:H108"/>
    <mergeCell ref="J108:L108"/>
    <mergeCell ref="B118:H118"/>
    <mergeCell ref="J118:L118"/>
    <mergeCell ref="B119:H119"/>
    <mergeCell ref="J119:L119"/>
    <mergeCell ref="B120:H120"/>
    <mergeCell ref="J120:L120"/>
    <mergeCell ref="B114:H114"/>
    <mergeCell ref="J114:L114"/>
    <mergeCell ref="B115:H115"/>
    <mergeCell ref="J115:L115"/>
    <mergeCell ref="A116:L116"/>
    <mergeCell ref="B117:H117"/>
    <mergeCell ref="J117:L117"/>
    <mergeCell ref="B124:H124"/>
    <mergeCell ref="J124:L124"/>
    <mergeCell ref="B125:H125"/>
    <mergeCell ref="J125:L125"/>
    <mergeCell ref="B126:H126"/>
    <mergeCell ref="J126:L126"/>
    <mergeCell ref="B121:H121"/>
    <mergeCell ref="J121:L121"/>
    <mergeCell ref="B122:H122"/>
    <mergeCell ref="J122:L122"/>
    <mergeCell ref="A123:L123"/>
    <mergeCell ref="B130:H130"/>
    <mergeCell ref="J130:L130"/>
    <mergeCell ref="B131:H131"/>
    <mergeCell ref="J131:L131"/>
    <mergeCell ref="B132:H132"/>
    <mergeCell ref="J132:L132"/>
    <mergeCell ref="B127:H127"/>
    <mergeCell ref="J127:L127"/>
    <mergeCell ref="B128:H128"/>
    <mergeCell ref="J128:L128"/>
    <mergeCell ref="B129:H129"/>
    <mergeCell ref="J129:L129"/>
    <mergeCell ref="B136:H136"/>
    <mergeCell ref="J136:L136"/>
    <mergeCell ref="B137:H137"/>
    <mergeCell ref="J137:L137"/>
    <mergeCell ref="B138:H138"/>
    <mergeCell ref="J138:L138"/>
    <mergeCell ref="B133:H133"/>
    <mergeCell ref="J133:L133"/>
    <mergeCell ref="B134:H134"/>
    <mergeCell ref="J134:L134"/>
    <mergeCell ref="B135:H135"/>
    <mergeCell ref="J135:L135"/>
    <mergeCell ref="B142:H142"/>
    <mergeCell ref="J142:L142"/>
    <mergeCell ref="B143:H143"/>
    <mergeCell ref="J143:L143"/>
    <mergeCell ref="B144:H144"/>
    <mergeCell ref="J144:L144"/>
    <mergeCell ref="B139:H139"/>
    <mergeCell ref="J139:L139"/>
    <mergeCell ref="B140:H140"/>
    <mergeCell ref="J140:L140"/>
    <mergeCell ref="B141:H141"/>
    <mergeCell ref="J141:L141"/>
    <mergeCell ref="B148:H148"/>
    <mergeCell ref="J148:L148"/>
    <mergeCell ref="B149:H149"/>
    <mergeCell ref="J149:L149"/>
    <mergeCell ref="B150:H150"/>
    <mergeCell ref="J150:L150"/>
    <mergeCell ref="B145:H145"/>
    <mergeCell ref="J145:L145"/>
    <mergeCell ref="B146:H146"/>
    <mergeCell ref="J146:L146"/>
    <mergeCell ref="B147:H147"/>
    <mergeCell ref="J147:L147"/>
    <mergeCell ref="B154:H154"/>
    <mergeCell ref="J154:L154"/>
    <mergeCell ref="B155:H155"/>
    <mergeCell ref="J155:L155"/>
    <mergeCell ref="B156:H156"/>
    <mergeCell ref="J156:L156"/>
    <mergeCell ref="B151:H151"/>
    <mergeCell ref="J151:L151"/>
    <mergeCell ref="B152:H152"/>
    <mergeCell ref="J152:L152"/>
    <mergeCell ref="B153:H153"/>
    <mergeCell ref="J153:L153"/>
    <mergeCell ref="B160:H160"/>
    <mergeCell ref="J160:L160"/>
    <mergeCell ref="B161:H161"/>
    <mergeCell ref="J161:L161"/>
    <mergeCell ref="B162:H162"/>
    <mergeCell ref="J162:L162"/>
    <mergeCell ref="B157:H157"/>
    <mergeCell ref="J157:L157"/>
    <mergeCell ref="B158:H158"/>
    <mergeCell ref="J158:L158"/>
    <mergeCell ref="B159:H159"/>
    <mergeCell ref="J159:L159"/>
    <mergeCell ref="B166:H166"/>
    <mergeCell ref="J166:L166"/>
    <mergeCell ref="B167:H167"/>
    <mergeCell ref="J167:L167"/>
    <mergeCell ref="B168:H168"/>
    <mergeCell ref="J168:L168"/>
    <mergeCell ref="B163:H163"/>
    <mergeCell ref="J163:L163"/>
    <mergeCell ref="B164:H164"/>
    <mergeCell ref="J164:L164"/>
    <mergeCell ref="B165:H165"/>
    <mergeCell ref="J165:L165"/>
    <mergeCell ref="B172:H172"/>
    <mergeCell ref="J172:L172"/>
    <mergeCell ref="B173:H173"/>
    <mergeCell ref="J173:L173"/>
    <mergeCell ref="B174:H174"/>
    <mergeCell ref="J174:L174"/>
    <mergeCell ref="B169:H169"/>
    <mergeCell ref="J169:L169"/>
    <mergeCell ref="B170:H170"/>
    <mergeCell ref="J170:L170"/>
    <mergeCell ref="B171:H171"/>
    <mergeCell ref="J171:L171"/>
    <mergeCell ref="B178:H178"/>
    <mergeCell ref="J178:L178"/>
    <mergeCell ref="B179:H179"/>
    <mergeCell ref="J179:L179"/>
    <mergeCell ref="B180:H180"/>
    <mergeCell ref="J180:L180"/>
    <mergeCell ref="B175:H175"/>
    <mergeCell ref="J175:L175"/>
    <mergeCell ref="B176:H176"/>
    <mergeCell ref="J176:L176"/>
    <mergeCell ref="B177:H177"/>
    <mergeCell ref="J177:L177"/>
    <mergeCell ref="A185:L185"/>
    <mergeCell ref="B186:H186"/>
    <mergeCell ref="J186:L186"/>
    <mergeCell ref="B187:H187"/>
    <mergeCell ref="J187:L187"/>
    <mergeCell ref="B188:H188"/>
    <mergeCell ref="J188:L188"/>
    <mergeCell ref="B181:H181"/>
    <mergeCell ref="J181:L181"/>
    <mergeCell ref="B182:H182"/>
    <mergeCell ref="J182:L182"/>
    <mergeCell ref="B183:H183"/>
    <mergeCell ref="J183:L183"/>
    <mergeCell ref="B193:H193"/>
    <mergeCell ref="J193:L193"/>
    <mergeCell ref="A195:D195"/>
    <mergeCell ref="G195:I195"/>
    <mergeCell ref="B189:H189"/>
    <mergeCell ref="J189:L189"/>
    <mergeCell ref="A190:L190"/>
    <mergeCell ref="B191:H191"/>
    <mergeCell ref="J191:L191"/>
    <mergeCell ref="B192:H192"/>
    <mergeCell ref="J192:L1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Гарькова</cp:lastModifiedBy>
  <dcterms:created xsi:type="dcterms:W3CDTF">2015-06-05T18:19:34Z</dcterms:created>
  <dcterms:modified xsi:type="dcterms:W3CDTF">2020-03-30T12:57:03Z</dcterms:modified>
</cp:coreProperties>
</file>